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0" documentId="8_{0FA2BA5D-F2CD-4047-AFA4-D73F469BF877}" xr6:coauthVersionLast="47" xr6:coauthVersionMax="47" xr10:uidLastSave="{00000000-0000-0000-0000-000000000000}"/>
  <bookViews>
    <workbookView xWindow="-110" yWindow="-110" windowWidth="19420" windowHeight="10420" xr2:uid="{06B515F7-E87C-2243-9948-31443E7670DF}"/>
  </bookViews>
  <sheets>
    <sheet name="Results" sheetId="4" r:id="rId1"/>
    <sheet name="Variant ddPCR data" sheetId="8" r:id="rId2"/>
    <sheet name="N1 N2 ddPCR data" sheetId="3" r:id="rId3"/>
    <sheet name="Layout Variant assays" sheetId="1" r:id="rId4"/>
    <sheet name="Layout N1 N2" sheetId="5" r:id="rId5"/>
    <sheet name="Figures" sheetId="7" r:id="rId6"/>
  </sheets>
  <definedNames>
    <definedName name="_xlnm._FilterDatabase" localSheetId="2" hidden="1">'N1 N2 ddPCR data'!$A$1:$BA$1</definedName>
    <definedName name="_xlnm._FilterDatabase" localSheetId="0" hidden="1">Results!$B$2:$J$2</definedName>
    <definedName name="_xlnm._FilterDatabase" localSheetId="1" hidden="1">'Variant ddPCR data'!$A$1:$BI$1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4" i="8" l="1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E74" i="8"/>
  <c r="F74" i="8"/>
  <c r="E75" i="8"/>
  <c r="F75" i="8"/>
  <c r="E76" i="8"/>
  <c r="F76" i="8"/>
  <c r="E77" i="8"/>
  <c r="F77" i="8"/>
  <c r="E78" i="8"/>
  <c r="F78" i="8"/>
  <c r="E79" i="8"/>
  <c r="F79" i="8"/>
  <c r="E80" i="8"/>
  <c r="F80" i="8"/>
  <c r="E81" i="8"/>
  <c r="F81" i="8"/>
  <c r="E82" i="8"/>
  <c r="F82" i="8"/>
  <c r="E83" i="8"/>
  <c r="F83" i="8"/>
  <c r="E84" i="8"/>
  <c r="F84" i="8"/>
  <c r="E85" i="8"/>
  <c r="F85" i="8"/>
  <c r="E86" i="8"/>
  <c r="F86" i="8"/>
  <c r="E87" i="8"/>
  <c r="F87" i="8"/>
  <c r="E88" i="8"/>
  <c r="F88" i="8"/>
  <c r="E89" i="8"/>
  <c r="F89" i="8"/>
  <c r="E90" i="8"/>
  <c r="F90" i="8"/>
  <c r="E91" i="8"/>
  <c r="F91" i="8"/>
  <c r="E92" i="8"/>
  <c r="F92" i="8"/>
  <c r="E93" i="8"/>
  <c r="F93" i="8"/>
  <c r="E94" i="8"/>
  <c r="F94" i="8"/>
  <c r="E95" i="8"/>
  <c r="F95" i="8"/>
  <c r="E96" i="8"/>
  <c r="F96" i="8"/>
  <c r="E97" i="8"/>
  <c r="F97" i="8"/>
  <c r="E98" i="8"/>
  <c r="F98" i="8"/>
  <c r="E99" i="8"/>
  <c r="F99" i="8"/>
  <c r="E100" i="8"/>
  <c r="F100" i="8"/>
  <c r="E101" i="8"/>
  <c r="F101" i="8"/>
  <c r="E102" i="8"/>
  <c r="F102" i="8"/>
  <c r="E103" i="8"/>
  <c r="F103" i="8"/>
  <c r="E104" i="8"/>
  <c r="F104" i="8"/>
  <c r="E105" i="8"/>
  <c r="F105" i="8"/>
  <c r="E106" i="8"/>
  <c r="F106" i="8"/>
  <c r="E107" i="8"/>
  <c r="F107" i="8"/>
  <c r="E108" i="8"/>
  <c r="F108" i="8"/>
  <c r="E109" i="8"/>
  <c r="F109" i="8"/>
  <c r="E110" i="8"/>
  <c r="F110" i="8"/>
  <c r="E111" i="8"/>
  <c r="F111" i="8"/>
  <c r="E112" i="8"/>
  <c r="F112" i="8"/>
  <c r="E113" i="8"/>
  <c r="F113" i="8"/>
  <c r="E114" i="8"/>
  <c r="F114" i="8"/>
  <c r="E115" i="8"/>
  <c r="F115" i="8"/>
  <c r="E116" i="8"/>
  <c r="F116" i="8"/>
  <c r="E117" i="8"/>
  <c r="F117" i="8"/>
  <c r="E118" i="8"/>
  <c r="F118" i="8"/>
  <c r="E119" i="8"/>
  <c r="F119" i="8"/>
  <c r="E120" i="8"/>
  <c r="F120" i="8"/>
  <c r="E121" i="8"/>
  <c r="F121" i="8"/>
  <c r="E122" i="8"/>
  <c r="F122" i="8"/>
  <c r="E123" i="8"/>
  <c r="F123" i="8"/>
  <c r="E124" i="8"/>
  <c r="F124" i="8"/>
  <c r="E125" i="8"/>
  <c r="F125" i="8"/>
  <c r="E126" i="8"/>
  <c r="F126" i="8"/>
  <c r="E127" i="8"/>
  <c r="F127" i="8"/>
  <c r="E128" i="8"/>
  <c r="F128" i="8"/>
  <c r="E129" i="8"/>
  <c r="F129" i="8"/>
  <c r="E130" i="8"/>
  <c r="F130" i="8"/>
  <c r="E131" i="8"/>
  <c r="F131" i="8"/>
  <c r="E132" i="8"/>
  <c r="F132" i="8"/>
  <c r="E133" i="8"/>
  <c r="F133" i="8"/>
  <c r="E134" i="8"/>
  <c r="F134" i="8"/>
  <c r="E135" i="8"/>
  <c r="F135" i="8"/>
  <c r="E136" i="8"/>
  <c r="F136" i="8"/>
  <c r="E137" i="8"/>
  <c r="F137" i="8"/>
  <c r="E138" i="8"/>
  <c r="F138" i="8"/>
  <c r="E139" i="8"/>
  <c r="F139" i="8"/>
  <c r="E140" i="8"/>
  <c r="F140" i="8"/>
  <c r="E141" i="8"/>
  <c r="F141" i="8"/>
  <c r="E142" i="8"/>
  <c r="F142" i="8"/>
  <c r="E143" i="8"/>
  <c r="F143" i="8"/>
  <c r="E144" i="8"/>
  <c r="F144" i="8"/>
  <c r="E145" i="8"/>
  <c r="F145" i="8"/>
  <c r="E146" i="8"/>
  <c r="F146" i="8"/>
  <c r="E147" i="8"/>
  <c r="F147" i="8"/>
  <c r="E148" i="8"/>
  <c r="F148" i="8"/>
  <c r="E149" i="8"/>
  <c r="F149" i="8"/>
  <c r="E150" i="8"/>
  <c r="F150" i="8"/>
  <c r="E151" i="8"/>
  <c r="F151" i="8"/>
  <c r="E152" i="8"/>
  <c r="F152" i="8"/>
  <c r="E153" i="8"/>
  <c r="F153" i="8"/>
  <c r="E154" i="8"/>
  <c r="F154" i="8"/>
  <c r="E155" i="8"/>
  <c r="F155" i="8"/>
  <c r="E156" i="8"/>
  <c r="F156" i="8"/>
  <c r="E157" i="8"/>
  <c r="F157" i="8"/>
  <c r="E158" i="8"/>
  <c r="F158" i="8"/>
  <c r="E159" i="8"/>
  <c r="F159" i="8"/>
  <c r="E160" i="8"/>
  <c r="F160" i="8"/>
  <c r="E161" i="8"/>
  <c r="F161" i="8"/>
  <c r="E162" i="8"/>
  <c r="F162" i="8"/>
  <c r="E163" i="8"/>
  <c r="F163" i="8"/>
  <c r="E164" i="8"/>
  <c r="F164" i="8"/>
  <c r="E165" i="8"/>
  <c r="F165" i="8"/>
  <c r="E166" i="8"/>
  <c r="F166" i="8"/>
  <c r="E167" i="8"/>
  <c r="F167" i="8"/>
  <c r="E168" i="8"/>
  <c r="F168" i="8"/>
  <c r="E169" i="8"/>
  <c r="F169" i="8"/>
  <c r="E170" i="8"/>
  <c r="F170" i="8"/>
  <c r="E171" i="8"/>
  <c r="F171" i="8"/>
  <c r="E172" i="8"/>
  <c r="F172" i="8"/>
  <c r="E173" i="8"/>
  <c r="F173" i="8"/>
  <c r="E174" i="8"/>
  <c r="F174" i="8"/>
  <c r="E175" i="8"/>
  <c r="F175" i="8"/>
  <c r="E176" i="8"/>
  <c r="F176" i="8"/>
  <c r="E177" i="8"/>
  <c r="F177" i="8"/>
  <c r="E178" i="8"/>
  <c r="F178" i="8"/>
  <c r="E179" i="8"/>
  <c r="F179" i="8"/>
  <c r="E180" i="8"/>
  <c r="F180" i="8"/>
  <c r="E181" i="8"/>
  <c r="F181" i="8"/>
  <c r="C183" i="4" l="1"/>
  <c r="C171" i="4"/>
  <c r="C159" i="4"/>
  <c r="C147" i="4"/>
  <c r="C135" i="4"/>
  <c r="C123" i="4"/>
  <c r="C111" i="4"/>
  <c r="C99" i="4"/>
  <c r="C87" i="4"/>
  <c r="C75" i="4"/>
  <c r="C63" i="4"/>
  <c r="C51" i="4"/>
  <c r="C39" i="4"/>
  <c r="C27" i="4"/>
  <c r="C15" i="4"/>
  <c r="C3" i="4"/>
  <c r="E5" i="3"/>
  <c r="F5" i="3"/>
  <c r="E7" i="3"/>
  <c r="F7" i="3"/>
  <c r="E9" i="3"/>
  <c r="F9" i="3"/>
  <c r="E11" i="3"/>
  <c r="F11" i="3"/>
  <c r="E13" i="3"/>
  <c r="F13" i="3"/>
  <c r="E15" i="3"/>
  <c r="F15" i="3"/>
  <c r="E17" i="3"/>
  <c r="F17" i="3"/>
  <c r="E31" i="3"/>
  <c r="F31" i="3"/>
  <c r="E19" i="3"/>
  <c r="F19" i="3"/>
  <c r="E21" i="3"/>
  <c r="F21" i="3"/>
  <c r="E23" i="3"/>
  <c r="F23" i="3"/>
  <c r="E25" i="3"/>
  <c r="F25" i="3"/>
  <c r="E27" i="3"/>
  <c r="F27" i="3"/>
  <c r="E29" i="3"/>
  <c r="F29" i="3"/>
  <c r="E33" i="3"/>
  <c r="F33" i="3"/>
  <c r="E2" i="3"/>
  <c r="F2" i="3"/>
  <c r="E4" i="3"/>
  <c r="F4" i="3"/>
  <c r="E6" i="3"/>
  <c r="F6" i="3"/>
  <c r="E8" i="3"/>
  <c r="F8" i="3"/>
  <c r="E10" i="3"/>
  <c r="F10" i="3"/>
  <c r="E12" i="3"/>
  <c r="F12" i="3"/>
  <c r="E14" i="3"/>
  <c r="F14" i="3"/>
  <c r="E16" i="3"/>
  <c r="F16" i="3"/>
  <c r="E30" i="3"/>
  <c r="F30" i="3"/>
  <c r="E18" i="3"/>
  <c r="F18" i="3"/>
  <c r="E20" i="3"/>
  <c r="F20" i="3"/>
  <c r="E22" i="3"/>
  <c r="F22" i="3"/>
  <c r="E24" i="3"/>
  <c r="F24" i="3"/>
  <c r="E26" i="3"/>
  <c r="F26" i="3"/>
  <c r="E28" i="3"/>
  <c r="F28" i="3"/>
  <c r="E32" i="3"/>
  <c r="F32" i="3"/>
  <c r="F3" i="3"/>
  <c r="E3" i="3"/>
  <c r="J181" i="4" l="1"/>
  <c r="I181" i="4"/>
  <c r="J169" i="4"/>
  <c r="I169" i="4"/>
  <c r="J157" i="4"/>
  <c r="I157" i="4"/>
  <c r="J145" i="4"/>
  <c r="I145" i="4"/>
  <c r="J133" i="4"/>
  <c r="I133" i="4"/>
  <c r="J121" i="4"/>
  <c r="I121" i="4"/>
  <c r="J109" i="4"/>
  <c r="I109" i="4"/>
  <c r="J97" i="4"/>
  <c r="I97" i="4"/>
  <c r="J85" i="4"/>
  <c r="I85" i="4"/>
  <c r="J73" i="4"/>
  <c r="I73" i="4"/>
  <c r="J61" i="4"/>
  <c r="I61" i="4"/>
  <c r="J25" i="4"/>
  <c r="I25" i="4"/>
  <c r="J13" i="4"/>
  <c r="I13" i="4"/>
  <c r="J49" i="4"/>
  <c r="I49" i="4"/>
  <c r="J37" i="4"/>
  <c r="I37" i="4"/>
  <c r="L20" i="1" l="1"/>
  <c r="L21" i="1"/>
  <c r="L22" i="1"/>
  <c r="L23" i="1"/>
  <c r="L25" i="1"/>
  <c r="M25" i="1" s="1"/>
  <c r="L19" i="1"/>
  <c r="J179" i="4" l="1"/>
  <c r="I179" i="4"/>
  <c r="J177" i="4"/>
  <c r="I177" i="4"/>
  <c r="J175" i="4"/>
  <c r="I175" i="4"/>
  <c r="J173" i="4"/>
  <c r="I173" i="4"/>
  <c r="J167" i="4"/>
  <c r="I167" i="4"/>
  <c r="J165" i="4"/>
  <c r="I165" i="4"/>
  <c r="J163" i="4"/>
  <c r="I163" i="4"/>
  <c r="J161" i="4"/>
  <c r="I161" i="4"/>
  <c r="J155" i="4"/>
  <c r="I155" i="4"/>
  <c r="J153" i="4"/>
  <c r="I153" i="4"/>
  <c r="J151" i="4"/>
  <c r="I151" i="4"/>
  <c r="J149" i="4"/>
  <c r="I149" i="4"/>
  <c r="J143" i="4"/>
  <c r="I143" i="4"/>
  <c r="J141" i="4"/>
  <c r="I141" i="4"/>
  <c r="J139" i="4"/>
  <c r="I139" i="4"/>
  <c r="J137" i="4"/>
  <c r="I137" i="4"/>
  <c r="J131" i="4"/>
  <c r="I131" i="4"/>
  <c r="J129" i="4"/>
  <c r="I129" i="4"/>
  <c r="J127" i="4"/>
  <c r="I127" i="4"/>
  <c r="J125" i="4"/>
  <c r="I125" i="4"/>
  <c r="J119" i="4"/>
  <c r="I119" i="4"/>
  <c r="J117" i="4"/>
  <c r="I117" i="4"/>
  <c r="J115" i="4"/>
  <c r="I115" i="4"/>
  <c r="J113" i="4"/>
  <c r="I113" i="4"/>
  <c r="J107" i="4"/>
  <c r="I107" i="4"/>
  <c r="J105" i="4"/>
  <c r="I105" i="4"/>
  <c r="J103" i="4"/>
  <c r="I103" i="4"/>
  <c r="J101" i="4"/>
  <c r="I101" i="4"/>
  <c r="J95" i="4"/>
  <c r="I95" i="4"/>
  <c r="J93" i="4"/>
  <c r="I93" i="4"/>
  <c r="J91" i="4"/>
  <c r="I91" i="4"/>
  <c r="J89" i="4"/>
  <c r="I89" i="4"/>
  <c r="J83" i="4"/>
  <c r="I83" i="4"/>
  <c r="J81" i="4"/>
  <c r="I81" i="4"/>
  <c r="J79" i="4"/>
  <c r="I79" i="4"/>
  <c r="J77" i="4"/>
  <c r="I77" i="4"/>
  <c r="J71" i="4"/>
  <c r="I71" i="4"/>
  <c r="J69" i="4"/>
  <c r="I69" i="4"/>
  <c r="J67" i="4"/>
  <c r="I67" i="4"/>
  <c r="J65" i="4"/>
  <c r="I65" i="4"/>
  <c r="J59" i="4"/>
  <c r="I59" i="4"/>
  <c r="J57" i="4"/>
  <c r="I57" i="4"/>
  <c r="J55" i="4"/>
  <c r="I55" i="4"/>
  <c r="J53" i="4"/>
  <c r="I53" i="4"/>
  <c r="J47" i="4"/>
  <c r="I47" i="4"/>
  <c r="J45" i="4"/>
  <c r="I45" i="4"/>
  <c r="J43" i="4"/>
  <c r="I43" i="4"/>
  <c r="J41" i="4"/>
  <c r="I41" i="4"/>
  <c r="J35" i="4"/>
  <c r="I35" i="4"/>
  <c r="J33" i="4"/>
  <c r="I33" i="4"/>
  <c r="J31" i="4"/>
  <c r="I31" i="4"/>
  <c r="J29" i="4"/>
  <c r="I29" i="4"/>
  <c r="J23" i="4"/>
  <c r="I23" i="4"/>
  <c r="J21" i="4"/>
  <c r="I21" i="4"/>
  <c r="J19" i="4"/>
  <c r="I19" i="4"/>
  <c r="J17" i="4"/>
  <c r="I17" i="4"/>
  <c r="J9" i="4"/>
  <c r="I9" i="4"/>
  <c r="D35" i="5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J11" i="4"/>
  <c r="I11" i="4"/>
  <c r="J7" i="4"/>
  <c r="I7" i="4"/>
  <c r="J5" i="4"/>
  <c r="I5" i="4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<sst xmlns="http://schemas.openxmlformats.org/spreadsheetml/2006/main" count="1626" uniqueCount="276">
  <si>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</si>
  <si>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</si>
  <si>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</si>
  <si>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</si>
  <si>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</si>
  <si>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</si>
  <si>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</si>
  <si>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</si>
  <si>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</si>
  <si>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</si>
  <si>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</si>
  <si>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</si>
  <si>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</si>
  <si>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</si>
  <si>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</si>
  <si>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</si>
  <si>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</si>
  <si>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</si>
  <si>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</si>
  <si>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</si>
  <si>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</si>
  <si>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</si>
  <si>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</si>
  <si>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</si>
  <si>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</si>
  <si>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</si>
  <si>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</si>
  <si>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</si>
  <si>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</si>
  <si>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</si>
  <si>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</si>
  <si>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</si>
  <si>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</si>
  <si>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 xml:space="preserve">(1) HV69-70Δ </t>
  </si>
  <si>
    <t>(2) N501Y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</si>
  <si>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</si>
  <si>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</si>
  <si>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</si>
  <si>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</si>
  <si>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</si>
  <si>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</si>
  <si>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</si>
  <si>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</si>
  <si>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Conc(copies/µl of input sample)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</si>
  <si>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</si>
  <si>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</si>
  <si>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</si>
  <si>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</si>
  <si>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</si>
  <si>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</si>
  <si>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</si>
  <si>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</si>
  <si>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</si>
  <si>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</si>
  <si>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</si>
  <si>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</si>
  <si>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</si>
  <si>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</si>
  <si>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</si>
  <si>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</si>
  <si>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</si>
  <si>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</si>
  <si>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</si>
  <si>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</si>
  <si>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</si>
  <si>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</si>
  <si>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</si>
  <si>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</si>
  <si>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</si>
  <si>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</si>
  <si>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</si>
  <si>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</si>
  <si>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</si>
  <si>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</si>
  <si>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</si>
  <si>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</si>
  <si>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</si>
  <si>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</si>
  <si>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</si>
  <si>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</si>
  <si>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</si>
  <si>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</si>
  <si>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</si>
  <si>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</si>
  <si>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</si>
  <si>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</si>
  <si>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</si>
  <si>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</si>
  <si>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</si>
  <si>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</si>
  <si>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</si>
  <si>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</si>
  <si>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</si>
  <si>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</si>
  <si>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</si>
  <si>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</si>
  <si>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</si>
  <si>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</si>
  <si>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</si>
  <si>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</si>
  <si>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</si>
  <si>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</si>
  <si>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</si>
  <si>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</si>
  <si>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</si>
  <si>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</si>
  <si>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</si>
  <si>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</si>
  <si>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</si>
  <si>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</si>
  <si>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</si>
  <si>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</si>
  <si>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</si>
  <si>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</si>
  <si>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</si>
  <si>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</si>
  <si>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</si>
  <si>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</si>
  <si>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</si>
  <si>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</si>
  <si>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</si>
  <si>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</si>
  <si>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</si>
  <si>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</si>
  <si>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</si>
  <si>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</si>
  <si>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</si>
  <si>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</si>
  <si>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</si>
  <si>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</si>
  <si>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</si>
  <si>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</si>
  <si>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</si>
  <si>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A06</t>
  </si>
  <si>
    <t>B06</t>
  </si>
  <si>
    <t>C06</t>
  </si>
  <si>
    <t>D06</t>
  </si>
  <si>
    <t>E06</t>
  </si>
  <si>
    <t>F06</t>
  </si>
  <si>
    <t>G06</t>
  </si>
  <si>
    <t>A07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</si>
  <si>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</si>
  <si>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</si>
  <si>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</si>
  <si>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</si>
  <si>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</si>
  <si>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</si>
  <si>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</si>
  <si>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</si>
  <si>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</si>
  <si>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</si>
  <si>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</si>
  <si>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</si>
  <si>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</si>
  <si>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</si>
  <si>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</si>
  <si>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</si>
  <si>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</si>
  <si>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</si>
  <si>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</si>
  <si>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</si>
  <si>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</si>
  <si>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</si>
  <si>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</si>
  <si>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</si>
  <si>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</si>
  <si>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</si>
  <si>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</si>
  <si>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</si>
  <si>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</si>
  <si>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</si>
  <si>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</si>
  <si>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</si>
  <si>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</si>
  <si>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</si>
  <si>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>H05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</si>
  <si>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</si>
  <si>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</si>
  <si>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</si>
  <si>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</si>
  <si>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</si>
  <si>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</si>
  <si>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</si>
  <si>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</si>
  <si>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>A05</t>
  </si>
  <si>
    <t>B05</t>
  </si>
  <si>
    <t>C05</t>
  </si>
  <si>
    <t>D05</t>
  </si>
  <si>
    <t>E05</t>
  </si>
  <si>
    <t>F05</t>
  </si>
  <si>
    <t>G05</t>
  </si>
  <si>
    <t>A10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</si>
  <si>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</si>
  <si>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</si>
  <si>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</si>
  <si>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</si>
  <si>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</si>
  <si>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</si>
  <si>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</si>
  <si>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</si>
  <si>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</si>
  <si>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</si>
  <si>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</si>
  <si>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</si>
  <si>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</si>
  <si>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</si>
  <si>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</si>
  <si>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</si>
  <si>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</si>
  <si>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</si>
  <si>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</si>
  <si>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</si>
  <si>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</si>
  <si>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</si>
  <si>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</si>
  <si>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</si>
  <si>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</si>
  <si>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</si>
  <si>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</si>
  <si>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</si>
  <si>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</si>
  <si>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</si>
  <si>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</si>
  <si>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</si>
  <si>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8056</t>
  </si>
  <si>
    <t>8057</t>
  </si>
  <si>
    <t>8061</t>
  </si>
  <si>
    <t>8062</t>
  </si>
  <si>
    <t>8071</t>
  </si>
  <si>
    <t>8072</t>
  </si>
  <si>
    <t>8083</t>
  </si>
  <si>
    <t>8084</t>
  </si>
  <si>
    <t>8091</t>
  </si>
  <si>
    <t>8094</t>
  </si>
  <si>
    <t>8102</t>
  </si>
  <si>
    <t>8103</t>
  </si>
  <si>
    <t>8114</t>
  </si>
  <si>
    <t>8115</t>
  </si>
  <si>
    <t>752</t>
  </si>
  <si>
    <t>762</t>
  </si>
  <si>
    <t>7296</t>
  </si>
  <si>
    <t>7302</t>
  </si>
  <si>
    <t>8013</t>
  </si>
  <si>
    <t>8038</t>
  </si>
  <si>
    <t>8041</t>
  </si>
  <si>
    <t>8067</t>
  </si>
  <si>
    <t>8075</t>
  </si>
  <si>
    <t>8082</t>
  </si>
  <si>
    <t>8104</t>
  </si>
  <si>
    <t>8111</t>
  </si>
  <si>
    <t>177+178</t>
  </si>
  <si>
    <t>193+194</t>
  </si>
  <si>
    <t>(3) E484K</t>
  </si>
  <si>
    <t>(4) K417N</t>
  </si>
  <si>
    <t>(5) L452R</t>
  </si>
  <si>
    <t>FAM</t>
  </si>
  <si>
    <t>HV69-70del</t>
  </si>
  <si>
    <t>HV69-70del_2</t>
  </si>
  <si>
    <t>HEX</t>
  </si>
  <si>
    <t>A11</t>
  </si>
  <si>
    <t>A12</t>
  </si>
  <si>
    <t>N501Y_2</t>
  </si>
  <si>
    <t>B11</t>
  </si>
  <si>
    <t>B12</t>
  </si>
  <si>
    <t>E484K (WT)</t>
  </si>
  <si>
    <t>H06</t>
  </si>
  <si>
    <t>C11</t>
  </si>
  <si>
    <t>C12</t>
  </si>
  <si>
    <t>K417N(WT)</t>
  </si>
  <si>
    <t>H08</t>
  </si>
  <si>
    <t>D11</t>
  </si>
  <si>
    <t>D12</t>
  </si>
  <si>
    <t>L452R WT</t>
  </si>
  <si>
    <t>H10</t>
  </si>
  <si>
    <t>E11</t>
  </si>
  <si>
    <t>E12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</si>
</sst>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184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0" fillId="0" borderId="4" xfId="0" applyFont="1" applyBorder="1" applyAlignment="1">
      <alignment horizontal="center"/>
    </xf>
    <xf numFmtId="0" fontId="10" fillId="3" borderId="6" xfId="0" applyFont="1" applyFill="1" applyBorder="1" applyAlignment="1">
      <alignment horizontal="center"/>
    </xf>
    <xf numFmtId="0" fontId="2" fillId="0" borderId="3" xfId="0" applyFont="1" applyFill="1" applyBorder="1" applyAlignment="1">
      <alignment horizontal="center" vertical="center"/>
    </xf>
    <xf numFmtId="0" fontId="1" fillId="4" borderId="13" xfId="0" applyFont="1" applyFill="1" applyBorder="1"/>
    <xf numFmtId="0" fontId="2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13" fillId="0" borderId="3" xfId="0" applyFont="1" applyBorder="1" applyAlignment="1">
      <alignment horizontal="center"/>
    </xf>
    <xf numFmtId="0" fontId="10" fillId="0" borderId="15" xfId="0" applyFont="1" applyBorder="1" applyAlignment="1">
      <alignment horizont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8" fillId="6" borderId="3" xfId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5" borderId="5" xfId="1" applyFont="1" applyFill="1" applyBorder="1" applyAlignment="1">
      <alignment horizontal="center" vertical="center"/>
    </xf>
    <xf numFmtId="49" fontId="3" fillId="5" borderId="1" xfId="1" applyNumberFormat="1" applyFont="1" applyFill="1" applyBorder="1" applyAlignment="1">
      <alignment horizontal="center" vertical="center"/>
    </xf>
    <xf numFmtId="0" fontId="8" fillId="6" borderId="1" xfId="1" applyFill="1" applyBorder="1" applyAlignment="1">
      <alignment horizontal="center" vertical="center"/>
    </xf>
    <xf numFmtId="0" fontId="8" fillId="0" borderId="1" xfId="1" applyBorder="1"/>
    <xf numFmtId="0" fontId="3" fillId="5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5" borderId="7" xfId="1" applyFont="1" applyFill="1" applyBorder="1" applyAlignment="1">
      <alignment horizontal="center" vertical="center"/>
    </xf>
    <xf numFmtId="0" fontId="3" fillId="5" borderId="15" xfId="1" applyFont="1" applyFill="1" applyBorder="1" applyAlignment="1">
      <alignment horizontal="center" vertical="center"/>
    </xf>
    <xf numFmtId="0" fontId="8" fillId="6" borderId="15" xfId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5" borderId="2" xfId="1" applyFont="1" applyFill="1" applyBorder="1" applyAlignment="1">
      <alignment horizontal="center" vertical="center"/>
    </xf>
    <xf numFmtId="0" fontId="2" fillId="5" borderId="3" xfId="1" applyFont="1" applyFill="1" applyBorder="1" applyAlignment="1">
      <alignment horizontal="center" vertical="center"/>
    </xf>
    <xf numFmtId="0" fontId="2" fillId="5" borderId="19" xfId="1" applyFont="1" applyFill="1" applyBorder="1" applyAlignment="1">
      <alignment horizontal="center" vertical="center"/>
    </xf>
    <xf numFmtId="0" fontId="8" fillId="6" borderId="2" xfId="1" applyFill="1" applyBorder="1" applyAlignment="1">
      <alignment horizontal="center" vertical="center"/>
    </xf>
    <xf numFmtId="0" fontId="8" fillId="6" borderId="4" xfId="1" applyFill="1" applyBorder="1" applyAlignment="1">
      <alignment horizontal="center" vertical="center"/>
    </xf>
    <xf numFmtId="0" fontId="3" fillId="5" borderId="20" xfId="1" applyFont="1" applyFill="1" applyBorder="1" applyAlignment="1">
      <alignment horizontal="center" vertical="center"/>
    </xf>
    <xf numFmtId="0" fontId="8" fillId="6" borderId="5" xfId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8" fillId="6" borderId="6" xfId="1" applyFill="1" applyBorder="1" applyAlignment="1">
      <alignment horizontal="center" vertical="center"/>
    </xf>
    <xf numFmtId="0" fontId="3" fillId="5" borderId="21" xfId="1" applyFont="1" applyFill="1" applyBorder="1" applyAlignment="1">
      <alignment horizontal="center" vertical="center"/>
    </xf>
    <xf numFmtId="0" fontId="8" fillId="6" borderId="7" xfId="1" applyFill="1" applyBorder="1" applyAlignment="1">
      <alignment horizontal="center" vertical="center"/>
    </xf>
    <xf numFmtId="0" fontId="3" fillId="6" borderId="8" xfId="1" applyFont="1" applyFill="1" applyBorder="1" applyAlignment="1">
      <alignment horizontal="center" vertical="center"/>
    </xf>
    <xf numFmtId="0" fontId="3" fillId="6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6" fillId="7" borderId="1" xfId="2" applyFont="1" applyFill="1" applyBorder="1" applyAlignment="1">
      <alignment horizontal="center" vertical="center"/>
    </xf>
    <xf numFmtId="2" fontId="17" fillId="7" borderId="1" xfId="2" applyNumberFormat="1" applyFont="1" applyFill="1" applyBorder="1" applyAlignment="1">
      <alignment horizontal="center" vertical="center" wrapText="1"/>
    </xf>
    <xf numFmtId="2" fontId="16" fillId="7" borderId="1" xfId="2" applyNumberFormat="1" applyFont="1" applyFill="1" applyBorder="1" applyAlignment="1">
      <alignment horizontal="center" vertical="center" wrapText="1"/>
    </xf>
    <xf numFmtId="0" fontId="17" fillId="0" borderId="1" xfId="2" applyFont="1" applyBorder="1" applyAlignment="1">
      <alignment horizontal="center"/>
    </xf>
    <xf numFmtId="2" fontId="17" fillId="0" borderId="1" xfId="2" applyNumberFormat="1" applyFont="1" applyBorder="1" applyAlignment="1">
      <alignment horizontal="center"/>
    </xf>
    <xf numFmtId="2" fontId="17" fillId="0" borderId="23" xfId="2" applyNumberFormat="1" applyFont="1" applyBorder="1" applyAlignment="1">
      <alignment horizontal="center" vertical="center"/>
    </xf>
    <xf numFmtId="2" fontId="18" fillId="0" borderId="23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2" fillId="5" borderId="17" xfId="1" applyFont="1" applyFill="1" applyBorder="1" applyAlignment="1">
      <alignment horizontal="center" vertical="center"/>
    </xf>
    <xf numFmtId="0" fontId="8" fillId="6" borderId="17" xfId="1" applyFill="1" applyBorder="1" applyAlignment="1">
      <alignment horizontal="center" vertical="center"/>
    </xf>
    <xf numFmtId="0" fontId="8" fillId="0" borderId="17" xfId="1" applyBorder="1"/>
    <xf numFmtId="0" fontId="0" fillId="0" borderId="0" xfId="0" applyFont="1"/>
    <xf numFmtId="0" fontId="17" fillId="0" borderId="1" xfId="2" applyFont="1" applyBorder="1" applyAlignment="1">
      <alignment horizontal="center" vertical="center"/>
    </xf>
    <xf numFmtId="0" fontId="14" fillId="0" borderId="1" xfId="2" applyBorder="1" applyAlignment="1">
      <alignment horizontal="center" vertical="center"/>
    </xf>
    <xf numFmtId="0" fontId="16" fillId="7" borderId="11" xfId="2" applyFont="1" applyFill="1" applyBorder="1" applyAlignment="1">
      <alignment horizontal="center" vertical="center"/>
    </xf>
    <xf numFmtId="0" fontId="17" fillId="0" borderId="1" xfId="2" applyFont="1" applyBorder="1" applyAlignment="1">
      <alignment horizontal="center" vertical="center"/>
    </xf>
    <xf numFmtId="0" fontId="5" fillId="8" borderId="14" xfId="0" applyFont="1" applyFill="1" applyBorder="1" applyAlignment="1">
      <alignment horizontal="center" vertical="center"/>
    </xf>
    <xf numFmtId="0" fontId="6" fillId="8" borderId="3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6" fillId="8" borderId="1" xfId="0" applyFont="1" applyFill="1" applyBorder="1" applyAlignment="1">
      <alignment horizontal="center"/>
    </xf>
    <xf numFmtId="0" fontId="6" fillId="8" borderId="15" xfId="0" applyFont="1" applyFill="1" applyBorder="1" applyAlignment="1">
      <alignment horizontal="center"/>
    </xf>
    <xf numFmtId="0" fontId="5" fillId="10" borderId="14" xfId="0" applyFont="1" applyFill="1" applyBorder="1" applyAlignment="1">
      <alignment horizontal="center" vertical="center"/>
    </xf>
    <xf numFmtId="0" fontId="6" fillId="10" borderId="3" xfId="0" applyFont="1" applyFill="1" applyBorder="1" applyAlignment="1">
      <alignment horizontal="center" vertical="center"/>
    </xf>
    <xf numFmtId="0" fontId="6" fillId="10" borderId="1" xfId="0" applyFont="1" applyFill="1" applyBorder="1" applyAlignment="1">
      <alignment horizontal="center" vertical="center"/>
    </xf>
    <xf numFmtId="0" fontId="6" fillId="10" borderId="15" xfId="0" applyFont="1" applyFill="1" applyBorder="1" applyAlignment="1">
      <alignment horizontal="center" vertical="center"/>
    </xf>
    <xf numFmtId="0" fontId="5" fillId="11" borderId="14" xfId="0" applyFont="1" applyFill="1" applyBorder="1" applyAlignment="1">
      <alignment horizontal="center" vertical="center"/>
    </xf>
    <xf numFmtId="0" fontId="6" fillId="11" borderId="3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6" fillId="11" borderId="15" xfId="0" applyFont="1" applyFill="1" applyBorder="1" applyAlignment="1">
      <alignment horizontal="center"/>
    </xf>
    <xf numFmtId="0" fontId="13" fillId="10" borderId="5" xfId="0" applyFont="1" applyFill="1" applyBorder="1" applyAlignment="1">
      <alignment horizontal="center" vertical="center"/>
    </xf>
    <xf numFmtId="0" fontId="13" fillId="10" borderId="1" xfId="0" applyFont="1" applyFill="1" applyBorder="1" applyAlignment="1">
      <alignment horizontal="center" vertical="center"/>
    </xf>
    <xf numFmtId="0" fontId="13" fillId="10" borderId="6" xfId="0" applyFont="1" applyFill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/>
    </xf>
    <xf numFmtId="0" fontId="13" fillId="12" borderId="6" xfId="0" applyFont="1" applyFill="1" applyBorder="1" applyAlignment="1">
      <alignment horizontal="center" vertical="center"/>
    </xf>
    <xf numFmtId="0" fontId="10" fillId="10" borderId="6" xfId="0" applyFont="1" applyFill="1" applyBorder="1" applyAlignment="1">
      <alignment horizontal="center"/>
    </xf>
    <xf numFmtId="0" fontId="10" fillId="0" borderId="6" xfId="0" applyFont="1" applyFill="1" applyBorder="1" applyAlignment="1">
      <alignment horizontal="center"/>
    </xf>
    <xf numFmtId="0" fontId="10" fillId="0" borderId="8" xfId="0" applyFont="1" applyFill="1" applyBorder="1" applyAlignment="1">
      <alignment horizontal="center"/>
    </xf>
    <xf numFmtId="0" fontId="6" fillId="8" borderId="19" xfId="0" applyFont="1" applyFill="1" applyBorder="1" applyAlignment="1">
      <alignment horizontal="center"/>
    </xf>
    <xf numFmtId="0" fontId="6" fillId="8" borderId="20" xfId="0" applyFont="1" applyFill="1" applyBorder="1" applyAlignment="1">
      <alignment horizontal="center"/>
    </xf>
    <xf numFmtId="0" fontId="6" fillId="8" borderId="21" xfId="0" applyFont="1" applyFill="1" applyBorder="1" applyAlignment="1">
      <alignment horizontal="center"/>
    </xf>
    <xf numFmtId="0" fontId="10" fillId="0" borderId="2" xfId="0" applyFont="1" applyBorder="1" applyAlignment="1">
      <alignment horizontal="center"/>
    </xf>
    <xf numFmtId="0" fontId="10" fillId="3" borderId="5" xfId="0" applyFont="1" applyFill="1" applyBorder="1" applyAlignment="1">
      <alignment horizontal="center"/>
    </xf>
    <xf numFmtId="0" fontId="10" fillId="10" borderId="5" xfId="0" applyFont="1" applyFill="1" applyBorder="1" applyAlignment="1">
      <alignment horizontal="center"/>
    </xf>
    <xf numFmtId="0" fontId="10" fillId="9" borderId="5" xfId="0" applyFont="1" applyFill="1" applyBorder="1" applyAlignment="1">
      <alignment horizontal="center"/>
    </xf>
    <xf numFmtId="0" fontId="11" fillId="9" borderId="6" xfId="0" applyFont="1" applyFill="1" applyBorder="1" applyAlignment="1">
      <alignment horizontal="center" vertical="center"/>
    </xf>
    <xf numFmtId="0" fontId="13" fillId="8" borderId="6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4" fillId="0" borderId="0" xfId="0" applyFont="1"/>
    <xf numFmtId="11" fontId="0" fillId="0" borderId="0" xfId="0" applyNumberFormat="1"/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17" fillId="0" borderId="1" xfId="2" applyFont="1" applyBorder="1" applyAlignment="1">
      <alignment horizontal="center" vertical="center"/>
    </xf>
    <xf numFmtId="2" fontId="17" fillId="0" borderId="1" xfId="2" applyNumberFormat="1" applyFont="1" applyBorder="1" applyAlignment="1">
      <alignment horizontal="center" vertical="center"/>
    </xf>
    <xf numFmtId="0" fontId="17" fillId="7" borderId="1" xfId="2" applyFont="1" applyFill="1" applyBorder="1" applyAlignment="1">
      <alignment horizontal="center"/>
    </xf>
    <xf numFmtId="2" fontId="17" fillId="7" borderId="1" xfId="2" applyNumberFormat="1" applyFont="1" applyFill="1" applyBorder="1" applyAlignment="1">
      <alignment horizontal="center" vertical="center"/>
    </xf>
    <xf numFmtId="0" fontId="17" fillId="0" borderId="17" xfId="2" applyFont="1" applyBorder="1" applyAlignment="1">
      <alignment horizontal="center" vertical="center"/>
    </xf>
    <xf numFmtId="0" fontId="17" fillId="0" borderId="16" xfId="2" applyFont="1" applyBorder="1" applyAlignment="1">
      <alignment horizontal="center" vertical="center"/>
    </xf>
    <xf numFmtId="0" fontId="17" fillId="0" borderId="18" xfId="2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5" fillId="0" borderId="0" xfId="1" applyFont="1" applyAlignment="1">
      <alignment horizontal="center" wrapText="1"/>
    </xf>
    <xf numFmtId="0" fontId="15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469900</xdr:colOff>
      <xdr:row>36</xdr:row>
      <xdr:rowOff>165100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42762E-E1C6-C144-BEF0-629964C8C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2026900" cy="7277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15</xdr:col>
      <xdr:colOff>469900</xdr:colOff>
      <xdr:row>73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2525699-5B9E-8343-B4EC-CE45EA5EC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721600"/>
          <a:ext cx="12026900" cy="723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279400</xdr:colOff>
      <xdr:row>105</xdr:row>
      <xdr:rowOff>165100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E09DF8E-3F3F-394C-B185-E8FC478B8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5443200"/>
          <a:ext cx="10185400" cy="6057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228600</xdr:colOff>
      <xdr:row>137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548DBB7-EA6E-1047-9AFF-1565FDB7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1742400"/>
          <a:ext cx="10134600" cy="612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13</xdr:col>
      <xdr:colOff>254000</xdr:colOff>
      <xdr:row>167</xdr:row>
      <xdr:rowOff>165100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33FFB57-AE12-284B-B47F-F3DD31605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8041600"/>
          <a:ext cx="10160000" cy="6057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B3DC2-25F0-D046-86C2-8C8EB90BD344}">
  <dimension ref="B2:J184"/>
  <sheetViews>
    <sheetView showGridLines="0" tabSelected="1" topLeftCell="B1" zoomScale="75" workbookViewId="0">
      <selection activeCell="B179" sqref="B179"/>
    </sheetView>
  </sheetViews>
  <sheetFormatPr defaultColWidth="10.83203125" defaultRowHeight="14.5"/>
  <cols>
    <col min="1" max="1" width="10.83203125" style="52"/>
    <col min="2" max="2" width="10.83203125" style="53"/>
    <col min="3" max="3" width="27.83203125" style="53" customWidth="1"/>
    <col min="4" max="4" width="20.6640625" style="54" bestFit="1" customWidth="1"/>
    <col min="5" max="5" width="21.33203125" style="54" bestFit="1" customWidth="1"/>
    <col min="6" max="6" width="21.5" style="55" customWidth="1"/>
    <col min="7" max="7" width="25" style="55" customWidth="1"/>
    <col min="8" max="8" width="27.5" style="55" customWidth="1"/>
    <col min="9" max="9" width="20.1640625" style="56" customWidth="1"/>
    <col min="10" max="10" width="16" style="56" customWidth="1"/>
    <col min="11" max="16384" width="10.83203125" style="52"/>
  </cols>
  <sheetData>
    <row r="2" spans="2:10" ht="30" customHeight="1">
      <c r="B2" s="115" t="s">
        <v>40</v>
      </c>
      <c r="C2" s="132" t="s">
        <v>41</v>
      </c>
      <c r="D2" s="115" t="s">
        <v>163</v>
      </c>
      <c r="E2" s="115" t="s">
        <v>164</v>
      </c>
      <c r="F2" s="116" t="s">
        <v>165</v>
      </c>
      <c r="G2" s="116" t="s">
        <v>166</v>
      </c>
      <c r="H2" s="116" t="s">
        <v>167</v>
      </c>
      <c r="I2" s="117" t="s">
        <v>168</v>
      </c>
      <c r="J2" s="117" t="s">
        <v>169</v>
      </c>
    </row>
    <row r="3" spans="2:10">
      <c r="B3" s="130" t="s">
        <v>116</v>
      </c>
      <c r="C3" s="176" t="str">
        <f>'N1 N2 ddPCR data'!B2</f>
        <v>752</v>
      </c>
      <c r="D3" s="174"/>
      <c r="E3" s="118" t="s">
        <v>117</v>
      </c>
      <c r="F3" s="119">
        <v>4.8854885101318404</v>
      </c>
      <c r="G3" s="119">
        <v>7.43798732757568</v>
      </c>
      <c r="H3" s="119">
        <v>2.9972889423370361</v>
      </c>
      <c r="I3" s="175"/>
      <c r="J3" s="175"/>
    </row>
    <row r="4" spans="2:10">
      <c r="B4" s="130" t="s">
        <v>98</v>
      </c>
      <c r="C4" s="178"/>
      <c r="D4" s="174"/>
      <c r="E4" s="118" t="s">
        <v>99</v>
      </c>
      <c r="F4" s="119">
        <v>8.3637626647949208</v>
      </c>
      <c r="G4" s="119">
        <v>11.56366252899168</v>
      </c>
      <c r="H4" s="119">
        <v>5.8178305625915598</v>
      </c>
      <c r="I4" s="175"/>
      <c r="J4" s="175"/>
    </row>
    <row r="5" spans="2:10">
      <c r="B5" s="130" t="s">
        <v>98</v>
      </c>
      <c r="C5" s="178"/>
      <c r="D5" s="172" t="s">
        <v>170</v>
      </c>
      <c r="E5" s="118" t="s">
        <v>171</v>
      </c>
      <c r="F5" s="120">
        <v>622.65405273437602</v>
      </c>
      <c r="G5" s="121">
        <v>649.24127197265602</v>
      </c>
      <c r="H5" s="121">
        <v>596.21612548828</v>
      </c>
      <c r="I5" s="173">
        <f>SUM(F5:F6)</f>
        <v>625.12830085754501</v>
      </c>
      <c r="J5" s="173">
        <f>F5/(F5+F6)</f>
        <v>0.99604201550341775</v>
      </c>
    </row>
    <row r="6" spans="2:10">
      <c r="B6" s="130" t="s">
        <v>98</v>
      </c>
      <c r="C6" s="178"/>
      <c r="D6" s="172"/>
      <c r="E6" s="118" t="s">
        <v>172</v>
      </c>
      <c r="F6" s="120">
        <v>2.4742481231689402</v>
      </c>
      <c r="G6" s="121">
        <v>4.4831948280334402</v>
      </c>
      <c r="H6" s="121">
        <v>1.1797791719436641</v>
      </c>
      <c r="I6" s="173"/>
      <c r="J6" s="173"/>
    </row>
    <row r="7" spans="2:10">
      <c r="B7" s="130" t="s">
        <v>116</v>
      </c>
      <c r="C7" s="178"/>
      <c r="D7" s="172" t="s">
        <v>25</v>
      </c>
      <c r="E7" s="118" t="s">
        <v>173</v>
      </c>
      <c r="F7" s="120">
        <v>0.48092818260192799</v>
      </c>
      <c r="G7" s="121">
        <v>1.5405863523483281</v>
      </c>
      <c r="H7" s="121">
        <v>7.2857461869716797E-2</v>
      </c>
      <c r="I7" s="173">
        <f>SUM(F7:F8)</f>
        <v>5.7738435268402073</v>
      </c>
      <c r="J7" s="173">
        <f>F7/(F7+F8)</f>
        <v>8.3294287482210433E-2</v>
      </c>
    </row>
    <row r="8" spans="2:10">
      <c r="B8" s="130" t="s">
        <v>116</v>
      </c>
      <c r="C8" s="178"/>
      <c r="D8" s="172"/>
      <c r="E8" s="118" t="s">
        <v>174</v>
      </c>
      <c r="F8" s="120">
        <v>5.2929153442382795</v>
      </c>
      <c r="G8" s="121">
        <v>7.83587217330932</v>
      </c>
      <c r="H8" s="121">
        <v>3.371139287948608</v>
      </c>
      <c r="I8" s="173"/>
      <c r="J8" s="173"/>
    </row>
    <row r="9" spans="2:10">
      <c r="B9" s="130" t="s">
        <v>184</v>
      </c>
      <c r="C9" s="178"/>
      <c r="D9" s="172" t="s">
        <v>28</v>
      </c>
      <c r="E9" s="118" t="s">
        <v>176</v>
      </c>
      <c r="F9" s="119">
        <v>0.564186811447144</v>
      </c>
      <c r="G9" s="119">
        <v>1.807329058647156</v>
      </c>
      <c r="H9" s="119">
        <v>8.5469953715801197E-2</v>
      </c>
      <c r="I9" s="173">
        <f>SUM(F9:F10)</f>
        <v>2.256950330734254</v>
      </c>
      <c r="J9" s="173">
        <f>F9/(F9+F10)</f>
        <v>0.2499775044954565</v>
      </c>
    </row>
    <row r="10" spans="2:10">
      <c r="B10" s="130" t="s">
        <v>184</v>
      </c>
      <c r="C10" s="178"/>
      <c r="D10" s="172"/>
      <c r="E10" s="118" t="s">
        <v>177</v>
      </c>
      <c r="F10" s="119">
        <v>1.69276351928711</v>
      </c>
      <c r="G10" s="119">
        <v>3.4606583118438721</v>
      </c>
      <c r="H10" s="119">
        <v>0.66292643547057994</v>
      </c>
      <c r="I10" s="173"/>
      <c r="J10" s="173"/>
    </row>
    <row r="11" spans="2:10">
      <c r="B11" s="130" t="s">
        <v>140</v>
      </c>
      <c r="C11" s="178"/>
      <c r="D11" s="172" t="s">
        <v>35</v>
      </c>
      <c r="E11" s="118" t="s">
        <v>217</v>
      </c>
      <c r="F11" s="119">
        <v>0</v>
      </c>
      <c r="G11" s="119">
        <v>0.99214112758636397</v>
      </c>
      <c r="H11" s="119">
        <v>0</v>
      </c>
      <c r="I11" s="173">
        <f>SUM(F11:F12)</f>
        <v>5.9639438629150394</v>
      </c>
      <c r="J11" s="173">
        <f>F11/(F11+F12)</f>
        <v>0</v>
      </c>
    </row>
    <row r="12" spans="2:10">
      <c r="B12" s="130" t="s">
        <v>140</v>
      </c>
      <c r="C12" s="178"/>
      <c r="D12" s="172"/>
      <c r="E12" s="118" t="s">
        <v>218</v>
      </c>
      <c r="F12" s="119">
        <v>5.9639438629150394</v>
      </c>
      <c r="G12" s="119">
        <v>9.1789932250976403</v>
      </c>
      <c r="H12" s="119">
        <v>3.6056261062622079</v>
      </c>
      <c r="I12" s="173"/>
      <c r="J12" s="173"/>
    </row>
    <row r="13" spans="2:10">
      <c r="B13" s="130" t="s">
        <v>155</v>
      </c>
      <c r="C13" s="178"/>
      <c r="D13" s="176" t="s">
        <v>219</v>
      </c>
      <c r="E13" s="118" t="s">
        <v>222</v>
      </c>
      <c r="F13" s="119">
        <v>1.382334804534912</v>
      </c>
      <c r="G13" s="119">
        <v>3.0043311119079599</v>
      </c>
      <c r="H13" s="119">
        <v>0.48598262667656</v>
      </c>
      <c r="I13" s="173">
        <f>SUM(F13:F14)</f>
        <v>3.0411852836608881</v>
      </c>
      <c r="J13" s="173">
        <f>F13/(F13+F14)</f>
        <v>0.45453817363962074</v>
      </c>
    </row>
    <row r="14" spans="2:10">
      <c r="B14" s="130" t="s">
        <v>155</v>
      </c>
      <c r="C14" s="177"/>
      <c r="D14" s="177"/>
      <c r="E14" s="118" t="s">
        <v>223</v>
      </c>
      <c r="F14" s="119">
        <v>1.6588504791259759</v>
      </c>
      <c r="G14" s="119">
        <v>3.3913145065307599</v>
      </c>
      <c r="H14" s="119">
        <v>0.64964669942856001</v>
      </c>
      <c r="I14" s="173"/>
      <c r="J14" s="173"/>
    </row>
    <row r="15" spans="2:10">
      <c r="B15" s="130" t="s">
        <v>118</v>
      </c>
      <c r="C15" s="176" t="str">
        <f>'N1 N2 ddPCR data'!B4</f>
        <v>762</v>
      </c>
      <c r="D15" s="174"/>
      <c r="E15" s="118" t="s">
        <v>117</v>
      </c>
      <c r="F15" s="119">
        <v>6.15581359863282</v>
      </c>
      <c r="G15" s="119">
        <v>8.8467750549316406</v>
      </c>
      <c r="H15" s="119">
        <v>4.07590532302856</v>
      </c>
      <c r="I15" s="175"/>
      <c r="J15" s="175"/>
    </row>
    <row r="16" spans="2:10">
      <c r="B16" s="130" t="s">
        <v>100</v>
      </c>
      <c r="C16" s="178"/>
      <c r="D16" s="174"/>
      <c r="E16" s="118" t="s">
        <v>99</v>
      </c>
      <c r="F16" s="119">
        <v>10.1256248474121</v>
      </c>
      <c r="G16" s="119">
        <v>13.609064102172839</v>
      </c>
      <c r="H16" s="119">
        <v>7.2955975532531596</v>
      </c>
      <c r="I16" s="175"/>
      <c r="J16" s="175"/>
    </row>
    <row r="17" spans="2:10">
      <c r="B17" s="130" t="s">
        <v>100</v>
      </c>
      <c r="C17" s="178"/>
      <c r="D17" s="172" t="s">
        <v>170</v>
      </c>
      <c r="E17" s="118" t="s">
        <v>171</v>
      </c>
      <c r="F17" s="120">
        <v>1801.826953125</v>
      </c>
      <c r="G17" s="121">
        <v>1848.259277343752</v>
      </c>
      <c r="H17" s="121">
        <v>1755.8486328125</v>
      </c>
      <c r="I17" s="173">
        <f>SUM(F17:F18)</f>
        <v>1805.6253890991211</v>
      </c>
      <c r="J17" s="173">
        <f>F17/(F17+F18)</f>
        <v>0.99789633220874452</v>
      </c>
    </row>
    <row r="18" spans="2:10">
      <c r="B18" s="130" t="s">
        <v>100</v>
      </c>
      <c r="C18" s="178"/>
      <c r="D18" s="172"/>
      <c r="E18" s="118" t="s">
        <v>172</v>
      </c>
      <c r="F18" s="120">
        <v>3.7984359741211002</v>
      </c>
      <c r="G18" s="121">
        <v>6.0739011764526403</v>
      </c>
      <c r="H18" s="121">
        <v>2.1781547069549561</v>
      </c>
      <c r="I18" s="173"/>
      <c r="J18" s="173"/>
    </row>
    <row r="19" spans="2:10">
      <c r="B19" s="130" t="s">
        <v>118</v>
      </c>
      <c r="C19" s="178"/>
      <c r="D19" s="172" t="s">
        <v>25</v>
      </c>
      <c r="E19" s="118" t="s">
        <v>173</v>
      </c>
      <c r="F19" s="120">
        <v>0.46285848617553799</v>
      </c>
      <c r="G19" s="121">
        <v>1.4826965332031239</v>
      </c>
      <c r="H19" s="121">
        <v>7.0120133459567996E-2</v>
      </c>
      <c r="I19" s="173">
        <f>SUM(F19:F20)</f>
        <v>4.6302248954772978</v>
      </c>
      <c r="J19" s="173">
        <f>F19/(F19+F20)</f>
        <v>9.9964579825841296E-2</v>
      </c>
    </row>
    <row r="20" spans="2:10">
      <c r="B20" s="130" t="s">
        <v>118</v>
      </c>
      <c r="C20" s="178"/>
      <c r="D20" s="172"/>
      <c r="E20" s="118" t="s">
        <v>174</v>
      </c>
      <c r="F20" s="120">
        <v>4.1673664093017599</v>
      </c>
      <c r="G20" s="121">
        <v>6.4132542610168404</v>
      </c>
      <c r="H20" s="121">
        <v>2.5196578502655038</v>
      </c>
      <c r="I20" s="173"/>
      <c r="J20" s="173"/>
    </row>
    <row r="21" spans="2:10">
      <c r="B21" s="130" t="s">
        <v>185</v>
      </c>
      <c r="C21" s="178"/>
      <c r="D21" s="172" t="s">
        <v>28</v>
      </c>
      <c r="E21" s="118" t="s">
        <v>176</v>
      </c>
      <c r="F21" s="119">
        <v>0.50430068969726594</v>
      </c>
      <c r="G21" s="119">
        <v>1.6154659986495961</v>
      </c>
      <c r="H21" s="119">
        <v>7.6398082077503204E-2</v>
      </c>
      <c r="I21" s="173">
        <f>SUM(F21:F22)</f>
        <v>1.0086013793945319</v>
      </c>
      <c r="J21" s="173">
        <f>F21/(F21+F22)</f>
        <v>0.5</v>
      </c>
    </row>
    <row r="22" spans="2:10">
      <c r="B22" s="130" t="s">
        <v>185</v>
      </c>
      <c r="C22" s="178"/>
      <c r="D22" s="172"/>
      <c r="E22" s="118" t="s">
        <v>177</v>
      </c>
      <c r="F22" s="119">
        <v>0.50430068969726594</v>
      </c>
      <c r="G22" s="119">
        <v>1.6154659986495961</v>
      </c>
      <c r="H22" s="119">
        <v>7.6398082077503204E-2</v>
      </c>
      <c r="I22" s="173"/>
      <c r="J22" s="173"/>
    </row>
    <row r="23" spans="2:10">
      <c r="B23" s="130" t="s">
        <v>141</v>
      </c>
      <c r="C23" s="178"/>
      <c r="D23" s="172" t="s">
        <v>35</v>
      </c>
      <c r="E23" s="118" t="s">
        <v>217</v>
      </c>
      <c r="F23" s="119">
        <v>0</v>
      </c>
      <c r="G23" s="119">
        <v>0.76310908794403198</v>
      </c>
      <c r="H23" s="119">
        <v>0</v>
      </c>
      <c r="I23" s="173">
        <f>SUM(F23:F24)</f>
        <v>4.0767841339111399</v>
      </c>
      <c r="J23" s="173">
        <f>F23/(F23+F24)</f>
        <v>0</v>
      </c>
    </row>
    <row r="24" spans="2:10">
      <c r="B24" s="130" t="s">
        <v>141</v>
      </c>
      <c r="C24" s="178"/>
      <c r="D24" s="172"/>
      <c r="E24" s="118" t="s">
        <v>218</v>
      </c>
      <c r="F24" s="119">
        <v>4.0767841339111399</v>
      </c>
      <c r="G24" s="119">
        <v>6.4291658401489196</v>
      </c>
      <c r="H24" s="119">
        <v>2.3834705352783199</v>
      </c>
      <c r="I24" s="173"/>
      <c r="J24" s="173"/>
    </row>
    <row r="25" spans="2:10">
      <c r="B25" s="130" t="s">
        <v>156</v>
      </c>
      <c r="C25" s="178"/>
      <c r="D25" s="176" t="s">
        <v>219</v>
      </c>
      <c r="E25" s="118" t="s">
        <v>222</v>
      </c>
      <c r="F25" s="119">
        <v>1.557637405395508</v>
      </c>
      <c r="G25" s="119">
        <v>3.1843612194061279</v>
      </c>
      <c r="H25" s="119">
        <v>0.61001318693161199</v>
      </c>
      <c r="I25" s="173">
        <f>SUM(F25:F26)</f>
        <v>1.817207860946656</v>
      </c>
      <c r="J25" s="173">
        <f>F25/(F25+F26)</f>
        <v>0.85715973327568185</v>
      </c>
    </row>
    <row r="26" spans="2:10">
      <c r="B26" s="130" t="s">
        <v>156</v>
      </c>
      <c r="C26" s="177"/>
      <c r="D26" s="177"/>
      <c r="E26" s="118" t="s">
        <v>223</v>
      </c>
      <c r="F26" s="119">
        <v>0.25957045555114799</v>
      </c>
      <c r="G26" s="119">
        <v>1.2398375272750839</v>
      </c>
      <c r="H26" s="119">
        <v>1.090166997164488E-2</v>
      </c>
      <c r="I26" s="173"/>
      <c r="J26" s="173"/>
    </row>
    <row r="27" spans="2:10">
      <c r="B27" s="130" t="s">
        <v>119</v>
      </c>
      <c r="C27" s="176" t="str">
        <f>'N1 N2 ddPCR data'!B6</f>
        <v>7296</v>
      </c>
      <c r="D27" s="174"/>
      <c r="E27" s="118" t="s">
        <v>117</v>
      </c>
      <c r="F27" s="119">
        <v>23.434419250488197</v>
      </c>
      <c r="G27" s="119">
        <v>28.636003494262681</v>
      </c>
      <c r="H27" s="119">
        <v>18.907434463500959</v>
      </c>
      <c r="I27" s="175"/>
      <c r="J27" s="175"/>
    </row>
    <row r="28" spans="2:10">
      <c r="B28" s="130" t="s">
        <v>101</v>
      </c>
      <c r="C28" s="178"/>
      <c r="D28" s="174"/>
      <c r="E28" s="118" t="s">
        <v>99</v>
      </c>
      <c r="F28" s="119">
        <v>26.140466308593801</v>
      </c>
      <c r="G28" s="119">
        <v>31.096183776855479</v>
      </c>
      <c r="H28" s="119">
        <v>21.189958572387681</v>
      </c>
      <c r="I28" s="175"/>
      <c r="J28" s="175"/>
    </row>
    <row r="29" spans="2:10">
      <c r="B29" s="131" t="s">
        <v>101</v>
      </c>
      <c r="C29" s="178"/>
      <c r="D29" s="172" t="s">
        <v>170</v>
      </c>
      <c r="E29" s="118" t="s">
        <v>171</v>
      </c>
      <c r="F29" s="120">
        <v>4886.1402343749996</v>
      </c>
      <c r="G29" s="121">
        <v>4981.44189453124</v>
      </c>
      <c r="H29" s="121">
        <v>4792.72998046876</v>
      </c>
      <c r="I29" s="173">
        <f>SUM(F29:F30)</f>
        <v>4903.4432800292961</v>
      </c>
      <c r="J29" s="173">
        <f>F29/(F29+F30)</f>
        <v>0.99647124588454639</v>
      </c>
    </row>
    <row r="30" spans="2:10">
      <c r="B30" s="131" t="s">
        <v>101</v>
      </c>
      <c r="C30" s="178"/>
      <c r="D30" s="172"/>
      <c r="E30" s="118" t="s">
        <v>172</v>
      </c>
      <c r="F30" s="120">
        <v>17.303045654296881</v>
      </c>
      <c r="G30" s="121">
        <v>21.912862777709961</v>
      </c>
      <c r="H30" s="121">
        <v>13.392400741577161</v>
      </c>
      <c r="I30" s="173"/>
      <c r="J30" s="173"/>
    </row>
    <row r="31" spans="2:10">
      <c r="B31" s="131" t="s">
        <v>119</v>
      </c>
      <c r="C31" s="178"/>
      <c r="D31" s="172" t="s">
        <v>25</v>
      </c>
      <c r="E31" s="118" t="s">
        <v>173</v>
      </c>
      <c r="F31" s="120">
        <v>0</v>
      </c>
      <c r="G31" s="121">
        <v>0.74983763694763195</v>
      </c>
      <c r="H31" s="121">
        <v>0</v>
      </c>
      <c r="I31" s="173">
        <f>SUM(F31:F32)</f>
        <v>15.541734313964842</v>
      </c>
      <c r="J31" s="173">
        <f>F31/(F31+F32)</f>
        <v>0</v>
      </c>
    </row>
    <row r="32" spans="2:10">
      <c r="B32" s="131" t="s">
        <v>119</v>
      </c>
      <c r="C32" s="178"/>
      <c r="D32" s="172"/>
      <c r="E32" s="118" t="s">
        <v>174</v>
      </c>
      <c r="F32" s="120">
        <v>15.541734313964842</v>
      </c>
      <c r="G32" s="121">
        <v>19.7528476715088</v>
      </c>
      <c r="H32" s="121">
        <v>11.97839355468752</v>
      </c>
      <c r="I32" s="173"/>
      <c r="J32" s="173"/>
    </row>
    <row r="33" spans="2:10">
      <c r="B33" s="131" t="s">
        <v>186</v>
      </c>
      <c r="C33" s="178"/>
      <c r="D33" s="172" t="s">
        <v>28</v>
      </c>
      <c r="E33" s="118" t="s">
        <v>176</v>
      </c>
      <c r="F33" s="119">
        <v>0</v>
      </c>
      <c r="G33" s="119">
        <v>0.78073054552078403</v>
      </c>
      <c r="H33" s="119">
        <v>0</v>
      </c>
      <c r="I33" s="173">
        <f>SUM(F33:F34)</f>
        <v>0.26057653427124</v>
      </c>
      <c r="J33" s="173">
        <f>F33/(F33+F34)</f>
        <v>0</v>
      </c>
    </row>
    <row r="34" spans="2:10">
      <c r="B34" s="131" t="s">
        <v>186</v>
      </c>
      <c r="C34" s="178"/>
      <c r="D34" s="172"/>
      <c r="E34" s="118" t="s">
        <v>177</v>
      </c>
      <c r="F34" s="119">
        <v>0.26057653427124</v>
      </c>
      <c r="G34" s="119">
        <v>1.2446436882019041</v>
      </c>
      <c r="H34" s="119">
        <v>1.0943925008177761E-2</v>
      </c>
      <c r="I34" s="173"/>
      <c r="J34" s="173"/>
    </row>
    <row r="35" spans="2:10">
      <c r="B35" s="131" t="s">
        <v>142</v>
      </c>
      <c r="C35" s="178"/>
      <c r="D35" s="172" t="s">
        <v>35</v>
      </c>
      <c r="E35" s="118" t="s">
        <v>217</v>
      </c>
      <c r="F35" s="119">
        <v>0</v>
      </c>
      <c r="G35" s="119">
        <v>0.85558891296386796</v>
      </c>
      <c r="H35" s="119">
        <v>0</v>
      </c>
      <c r="I35" s="173">
        <f>SUM(F35:F36)</f>
        <v>16.01809387207032</v>
      </c>
      <c r="J35" s="173">
        <f>F35/(F35+F36)</f>
        <v>0</v>
      </c>
    </row>
    <row r="36" spans="2:10">
      <c r="B36" s="131" t="s">
        <v>142</v>
      </c>
      <c r="C36" s="178"/>
      <c r="D36" s="172"/>
      <c r="E36" s="118" t="s">
        <v>218</v>
      </c>
      <c r="F36" s="119">
        <v>16.01809387207032</v>
      </c>
      <c r="G36" s="119">
        <v>20.605009078979482</v>
      </c>
      <c r="H36" s="119">
        <v>12.17049407958984</v>
      </c>
      <c r="I36" s="173"/>
      <c r="J36" s="173"/>
    </row>
    <row r="37" spans="2:10">
      <c r="B37" s="131" t="s">
        <v>157</v>
      </c>
      <c r="C37" s="178"/>
      <c r="D37" s="176" t="s">
        <v>219</v>
      </c>
      <c r="E37" s="118" t="s">
        <v>222</v>
      </c>
      <c r="F37" s="119">
        <v>8.1017913818359411</v>
      </c>
      <c r="G37" s="119">
        <v>11.4337167739868</v>
      </c>
      <c r="H37" s="119">
        <v>5.49121189117432</v>
      </c>
      <c r="I37" s="173">
        <f>SUM(F37:F38)</f>
        <v>8.380931425094607</v>
      </c>
      <c r="J37" s="173">
        <f>F37/(F37+F38)</f>
        <v>0.96669343428549592</v>
      </c>
    </row>
    <row r="38" spans="2:10">
      <c r="B38" s="131" t="s">
        <v>157</v>
      </c>
      <c r="C38" s="177"/>
      <c r="D38" s="177"/>
      <c r="E38" s="118" t="s">
        <v>223</v>
      </c>
      <c r="F38" s="119">
        <v>0.27914004325866604</v>
      </c>
      <c r="G38" s="119">
        <v>1.3333221673965441</v>
      </c>
      <c r="H38" s="119">
        <v>1.17235481739044E-2</v>
      </c>
      <c r="I38" s="173"/>
      <c r="J38" s="173"/>
    </row>
    <row r="39" spans="2:10">
      <c r="B39" s="130" t="s">
        <v>120</v>
      </c>
      <c r="C39" s="176" t="str">
        <f>'N1 N2 ddPCR data'!B8</f>
        <v>7302</v>
      </c>
      <c r="D39" s="174"/>
      <c r="E39" s="118" t="s">
        <v>117</v>
      </c>
      <c r="F39" s="119">
        <v>22.849502563476598</v>
      </c>
      <c r="G39" s="119">
        <v>27.832881927490241</v>
      </c>
      <c r="H39" s="119">
        <v>18.502504348754879</v>
      </c>
      <c r="I39" s="175"/>
      <c r="J39" s="175"/>
    </row>
    <row r="40" spans="2:10">
      <c r="B40" s="130" t="s">
        <v>102</v>
      </c>
      <c r="C40" s="178"/>
      <c r="D40" s="174"/>
      <c r="E40" s="118" t="s">
        <v>99</v>
      </c>
      <c r="F40" s="119">
        <v>34.499719238281202</v>
      </c>
      <c r="G40" s="119">
        <v>40.099288940429602</v>
      </c>
      <c r="H40" s="119">
        <v>28.906806945800799</v>
      </c>
      <c r="I40" s="175"/>
      <c r="J40" s="175"/>
    </row>
    <row r="41" spans="2:10">
      <c r="B41" s="130" t="s">
        <v>102</v>
      </c>
      <c r="C41" s="178"/>
      <c r="D41" s="172" t="s">
        <v>170</v>
      </c>
      <c r="E41" s="118" t="s">
        <v>171</v>
      </c>
      <c r="F41" s="120">
        <v>3635.8312500000002</v>
      </c>
      <c r="G41" s="121">
        <v>3708.4382324218759</v>
      </c>
      <c r="H41" s="121">
        <v>3564.3271484375</v>
      </c>
      <c r="I41" s="173">
        <f>SUM(F41:F42)</f>
        <v>3656.5740081787112</v>
      </c>
      <c r="J41" s="173">
        <f>F41/(F41+F42)</f>
        <v>0.99432726969772378</v>
      </c>
    </row>
    <row r="42" spans="2:10">
      <c r="B42" s="130" t="s">
        <v>102</v>
      </c>
      <c r="C42" s="178"/>
      <c r="D42" s="172"/>
      <c r="E42" s="118" t="s">
        <v>172</v>
      </c>
      <c r="F42" s="120">
        <v>20.742758178711</v>
      </c>
      <c r="G42" s="121">
        <v>25.518379211425799</v>
      </c>
      <c r="H42" s="121">
        <v>16.606172561645518</v>
      </c>
      <c r="I42" s="173"/>
      <c r="J42" s="173"/>
    </row>
    <row r="43" spans="2:10">
      <c r="B43" s="130" t="s">
        <v>120</v>
      </c>
      <c r="C43" s="178"/>
      <c r="D43" s="172" t="s">
        <v>25</v>
      </c>
      <c r="E43" s="118" t="s">
        <v>173</v>
      </c>
      <c r="F43" s="120">
        <v>0.24067931175231999</v>
      </c>
      <c r="G43" s="121">
        <v>1.1495953798294081</v>
      </c>
      <c r="H43" s="121">
        <v>1.010828372091056E-2</v>
      </c>
      <c r="I43" s="173">
        <f>SUM(F43:F44)</f>
        <v>23.402207326889123</v>
      </c>
      <c r="J43" s="173">
        <f>F43/(F43+F44)</f>
        <v>1.0284470536921515E-2</v>
      </c>
    </row>
    <row r="44" spans="2:10">
      <c r="B44" s="130" t="s">
        <v>120</v>
      </c>
      <c r="C44" s="178"/>
      <c r="D44" s="172"/>
      <c r="E44" s="118" t="s">
        <v>174</v>
      </c>
      <c r="F44" s="120">
        <v>23.161528015136803</v>
      </c>
      <c r="G44" s="121">
        <v>28.12833976745604</v>
      </c>
      <c r="H44" s="121">
        <v>18.819715499877919</v>
      </c>
      <c r="I44" s="173"/>
      <c r="J44" s="173"/>
    </row>
    <row r="45" spans="2:10">
      <c r="B45" s="130" t="s">
        <v>187</v>
      </c>
      <c r="C45" s="178"/>
      <c r="D45" s="172" t="s">
        <v>28</v>
      </c>
      <c r="E45" s="118" t="s">
        <v>176</v>
      </c>
      <c r="F45" s="119">
        <v>0.25954179763794</v>
      </c>
      <c r="G45" s="119">
        <v>1.23970067501068</v>
      </c>
      <c r="H45" s="119">
        <v>1.090046856552364E-2</v>
      </c>
      <c r="I45" s="173">
        <f>SUM(F45:F46)</f>
        <v>0.77863969802856592</v>
      </c>
      <c r="J45" s="173">
        <f>F45/(F45+F46)</f>
        <v>0.33332720935635907</v>
      </c>
    </row>
    <row r="46" spans="2:10">
      <c r="B46" s="130" t="s">
        <v>187</v>
      </c>
      <c r="C46" s="178"/>
      <c r="D46" s="172"/>
      <c r="E46" s="118" t="s">
        <v>177</v>
      </c>
      <c r="F46" s="119">
        <v>0.51909790039062598</v>
      </c>
      <c r="G46" s="119">
        <v>1.6628727912902841</v>
      </c>
      <c r="H46" s="119">
        <v>7.8639656305313194E-2</v>
      </c>
      <c r="I46" s="173"/>
      <c r="J46" s="173"/>
    </row>
    <row r="47" spans="2:10">
      <c r="B47" s="130" t="s">
        <v>143</v>
      </c>
      <c r="C47" s="178"/>
      <c r="D47" s="172" t="s">
        <v>35</v>
      </c>
      <c r="E47" s="118" t="s">
        <v>217</v>
      </c>
      <c r="F47" s="119">
        <v>0</v>
      </c>
      <c r="G47" s="119">
        <v>0.89241522550582797</v>
      </c>
      <c r="H47" s="119">
        <v>0</v>
      </c>
      <c r="I47" s="173">
        <f>SUM(F47:F48)</f>
        <v>20.296873474121</v>
      </c>
      <c r="J47" s="173">
        <f>F47/(F47+F48)</f>
        <v>0</v>
      </c>
    </row>
    <row r="48" spans="2:10">
      <c r="B48" s="130" t="s">
        <v>143</v>
      </c>
      <c r="C48" s="178"/>
      <c r="D48" s="172"/>
      <c r="E48" s="118" t="s">
        <v>218</v>
      </c>
      <c r="F48" s="119">
        <v>20.296873474121</v>
      </c>
      <c r="G48" s="119">
        <v>25.531831741333001</v>
      </c>
      <c r="H48" s="119">
        <v>15.83450317382812</v>
      </c>
      <c r="I48" s="173"/>
      <c r="J48" s="173"/>
    </row>
    <row r="49" spans="2:10">
      <c r="B49" s="130" t="s">
        <v>158</v>
      </c>
      <c r="C49" s="178"/>
      <c r="D49" s="176" t="s">
        <v>219</v>
      </c>
      <c r="E49" s="118" t="s">
        <v>222</v>
      </c>
      <c r="F49" s="119">
        <v>11.07782287597656</v>
      </c>
      <c r="G49" s="119">
        <v>14.74026584625244</v>
      </c>
      <c r="H49" s="119">
        <v>8.0803728103637606</v>
      </c>
      <c r="I49" s="173">
        <f>SUM(F49:F50)</f>
        <v>11.849848508834835</v>
      </c>
      <c r="J49" s="173">
        <f>F49/(F49+F50)</f>
        <v>0.93484932467426229</v>
      </c>
    </row>
    <row r="50" spans="2:10">
      <c r="B50" s="130" t="s">
        <v>158</v>
      </c>
      <c r="C50" s="177"/>
      <c r="D50" s="177"/>
      <c r="E50" s="118" t="s">
        <v>223</v>
      </c>
      <c r="F50" s="119">
        <v>0.77202563285827597</v>
      </c>
      <c r="G50" s="119">
        <v>2.0464024543762198</v>
      </c>
      <c r="H50" s="119">
        <v>0.18321596086025241</v>
      </c>
      <c r="I50" s="173"/>
      <c r="J50" s="173"/>
    </row>
    <row r="51" spans="2:10">
      <c r="B51" s="130" t="s">
        <v>121</v>
      </c>
      <c r="C51" s="176" t="str">
        <f>'N1 N2 ddPCR data'!B10</f>
        <v>8013</v>
      </c>
      <c r="D51" s="174"/>
      <c r="E51" s="118" t="s">
        <v>117</v>
      </c>
      <c r="F51" s="119">
        <v>45.152328491211001</v>
      </c>
      <c r="G51" s="119">
        <v>51.809017181396399</v>
      </c>
      <c r="H51" s="119">
        <v>38.505039215087884</v>
      </c>
      <c r="I51" s="175"/>
      <c r="J51" s="175"/>
    </row>
    <row r="52" spans="2:10">
      <c r="B52" s="130" t="s">
        <v>103</v>
      </c>
      <c r="C52" s="178"/>
      <c r="D52" s="174"/>
      <c r="E52" s="118" t="s">
        <v>99</v>
      </c>
      <c r="F52" s="119">
        <v>63.08837890625</v>
      </c>
      <c r="G52" s="119">
        <v>70.79305267334</v>
      </c>
      <c r="H52" s="119">
        <v>55.396297454833999</v>
      </c>
      <c r="I52" s="175"/>
      <c r="J52" s="175"/>
    </row>
    <row r="53" spans="2:10">
      <c r="B53" s="130" t="s">
        <v>103</v>
      </c>
      <c r="C53" s="178"/>
      <c r="D53" s="172" t="s">
        <v>170</v>
      </c>
      <c r="E53" s="118" t="s">
        <v>171</v>
      </c>
      <c r="F53" s="120">
        <v>1734.4769531249999</v>
      </c>
      <c r="G53" s="121">
        <v>1779.9240722656241</v>
      </c>
      <c r="H53" s="121">
        <v>1689.464721679688</v>
      </c>
      <c r="I53" s="173">
        <f>SUM(F53:F54)</f>
        <v>1771.947814941406</v>
      </c>
      <c r="J53" s="173">
        <f>F53/(F53+F54)</f>
        <v>0.97885329268703936</v>
      </c>
    </row>
    <row r="54" spans="2:10">
      <c r="B54" s="130" t="s">
        <v>103</v>
      </c>
      <c r="C54" s="178"/>
      <c r="D54" s="172"/>
      <c r="E54" s="118" t="s">
        <v>172</v>
      </c>
      <c r="F54" s="120">
        <v>37.470861816406199</v>
      </c>
      <c r="G54" s="121">
        <v>43.532249450683601</v>
      </c>
      <c r="H54" s="121">
        <v>31.417274475097638</v>
      </c>
      <c r="I54" s="173"/>
      <c r="J54" s="173"/>
    </row>
    <row r="55" spans="2:10">
      <c r="B55" s="130" t="s">
        <v>121</v>
      </c>
      <c r="C55" s="178"/>
      <c r="D55" s="172" t="s">
        <v>25</v>
      </c>
      <c r="E55" s="118" t="s">
        <v>173</v>
      </c>
      <c r="F55" s="120">
        <v>0</v>
      </c>
      <c r="G55" s="121">
        <v>0.86270904541015603</v>
      </c>
      <c r="H55" s="121">
        <v>0</v>
      </c>
      <c r="I55" s="173">
        <f>SUM(F55:F56)</f>
        <v>39.321929931640604</v>
      </c>
      <c r="J55" s="173">
        <f>F55/(F55+F56)</f>
        <v>0</v>
      </c>
    </row>
    <row r="56" spans="2:10">
      <c r="B56" s="130" t="s">
        <v>121</v>
      </c>
      <c r="C56" s="178"/>
      <c r="D56" s="172"/>
      <c r="E56" s="118" t="s">
        <v>174</v>
      </c>
      <c r="F56" s="120">
        <v>39.321929931640604</v>
      </c>
      <c r="G56" s="121">
        <v>45.935375213623203</v>
      </c>
      <c r="H56" s="121">
        <v>32.717765808105483</v>
      </c>
      <c r="I56" s="173"/>
      <c r="J56" s="173"/>
    </row>
    <row r="57" spans="2:10">
      <c r="B57" s="130" t="s">
        <v>188</v>
      </c>
      <c r="C57" s="178"/>
      <c r="D57" s="172" t="s">
        <v>28</v>
      </c>
      <c r="E57" s="118" t="s">
        <v>176</v>
      </c>
      <c r="F57" s="119">
        <v>1.074893188476562</v>
      </c>
      <c r="G57" s="119">
        <v>2.534722328186036</v>
      </c>
      <c r="H57" s="119">
        <v>0.32432314753532399</v>
      </c>
      <c r="I57" s="173">
        <f>SUM(F57:F58)</f>
        <v>2.4185480117797837</v>
      </c>
      <c r="J57" s="173">
        <f>F57/(F57+F58)</f>
        <v>0.44443739931611265</v>
      </c>
    </row>
    <row r="58" spans="2:10">
      <c r="B58" s="130" t="s">
        <v>188</v>
      </c>
      <c r="C58" s="178"/>
      <c r="D58" s="172"/>
      <c r="E58" s="118" t="s">
        <v>177</v>
      </c>
      <c r="F58" s="119">
        <v>1.3436548233032219</v>
      </c>
      <c r="G58" s="119">
        <v>2.9202508926391602</v>
      </c>
      <c r="H58" s="119">
        <v>0.47238531708717202</v>
      </c>
      <c r="I58" s="173"/>
      <c r="J58" s="173"/>
    </row>
    <row r="59" spans="2:10">
      <c r="B59" s="133" t="s">
        <v>144</v>
      </c>
      <c r="C59" s="178"/>
      <c r="D59" s="172" t="s">
        <v>35</v>
      </c>
      <c r="E59" s="118" t="s">
        <v>217</v>
      </c>
      <c r="F59" s="119">
        <v>0</v>
      </c>
      <c r="G59" s="119">
        <v>0.80539387464523204</v>
      </c>
      <c r="H59" s="119">
        <v>0</v>
      </c>
      <c r="I59" s="173">
        <f>SUM(F59:F60)</f>
        <v>37.241375732421801</v>
      </c>
      <c r="J59" s="173">
        <f>F59/(F59+F60)</f>
        <v>0</v>
      </c>
    </row>
    <row r="60" spans="2:10">
      <c r="B60" s="133" t="s">
        <v>144</v>
      </c>
      <c r="C60" s="178"/>
      <c r="D60" s="172"/>
      <c r="E60" s="118" t="s">
        <v>218</v>
      </c>
      <c r="F60" s="119">
        <v>37.241375732421801</v>
      </c>
      <c r="G60" s="119">
        <v>43.459087371826001</v>
      </c>
      <c r="H60" s="119">
        <v>31.031873703002919</v>
      </c>
      <c r="I60" s="173"/>
      <c r="J60" s="173"/>
    </row>
    <row r="61" spans="2:10">
      <c r="B61" s="133" t="s">
        <v>159</v>
      </c>
      <c r="C61" s="178"/>
      <c r="D61" s="176" t="s">
        <v>219</v>
      </c>
      <c r="E61" s="118" t="s">
        <v>222</v>
      </c>
      <c r="F61" s="119">
        <v>16.925912475585939</v>
      </c>
      <c r="G61" s="119">
        <v>21.221714019775401</v>
      </c>
      <c r="H61" s="119">
        <v>13.255075454711919</v>
      </c>
      <c r="I61" s="173">
        <f>SUM(F61:F62)</f>
        <v>17.408666133880615</v>
      </c>
      <c r="J61" s="173">
        <f>F61/(F61+F62)</f>
        <v>0.97226934823253663</v>
      </c>
    </row>
    <row r="62" spans="2:10">
      <c r="B62" s="133" t="s">
        <v>159</v>
      </c>
      <c r="C62" s="177"/>
      <c r="D62" s="177"/>
      <c r="E62" s="118" t="s">
        <v>223</v>
      </c>
      <c r="F62" s="119">
        <v>0.48275365829467798</v>
      </c>
      <c r="G62" s="119">
        <v>1.5464346408844001</v>
      </c>
      <c r="H62" s="119">
        <v>7.3133990168571597E-2</v>
      </c>
      <c r="I62" s="173"/>
      <c r="J62" s="173"/>
    </row>
    <row r="63" spans="2:10">
      <c r="B63" s="130" t="s">
        <v>122</v>
      </c>
      <c r="C63" s="176" t="str">
        <f>'N1 N2 ddPCR data'!B12</f>
        <v>8038</v>
      </c>
      <c r="D63" s="174"/>
      <c r="E63" s="118" t="s">
        <v>117</v>
      </c>
      <c r="F63" s="119">
        <v>41.261062622070398</v>
      </c>
      <c r="G63" s="119">
        <v>47.599704742431598</v>
      </c>
      <c r="H63" s="119">
        <v>34.930938720703118</v>
      </c>
      <c r="I63" s="175"/>
      <c r="J63" s="175"/>
    </row>
    <row r="64" spans="2:10">
      <c r="B64" s="130" t="s">
        <v>104</v>
      </c>
      <c r="C64" s="178"/>
      <c r="D64" s="174"/>
      <c r="E64" s="118" t="s">
        <v>99</v>
      </c>
      <c r="F64" s="119">
        <v>43.7328918457032</v>
      </c>
      <c r="G64" s="119">
        <v>50.311660766601598</v>
      </c>
      <c r="H64" s="119">
        <v>37.163303375244162</v>
      </c>
      <c r="I64" s="175"/>
      <c r="J64" s="175"/>
    </row>
    <row r="65" spans="2:10">
      <c r="B65" s="130" t="s">
        <v>104</v>
      </c>
      <c r="C65" s="178"/>
      <c r="D65" s="172" t="s">
        <v>170</v>
      </c>
      <c r="E65" s="118" t="s">
        <v>171</v>
      </c>
      <c r="F65" s="120">
        <v>2554.6832031250001</v>
      </c>
      <c r="G65" s="121">
        <v>2613.4899902343759</v>
      </c>
      <c r="H65" s="121">
        <v>2496.6020507812518</v>
      </c>
      <c r="I65" s="173">
        <f>SUM(F65:F66)</f>
        <v>2592.3062530517577</v>
      </c>
      <c r="J65" s="173">
        <f>F65/(F65+F66)</f>
        <v>0.9854866492404335</v>
      </c>
    </row>
    <row r="66" spans="2:10">
      <c r="B66" s="130" t="s">
        <v>104</v>
      </c>
      <c r="C66" s="178"/>
      <c r="D66" s="172"/>
      <c r="E66" s="118" t="s">
        <v>172</v>
      </c>
      <c r="F66" s="120">
        <v>37.623049926757801</v>
      </c>
      <c r="G66" s="121">
        <v>43.793663024902401</v>
      </c>
      <c r="H66" s="121">
        <v>31.46052551269532</v>
      </c>
      <c r="I66" s="173"/>
      <c r="J66" s="173"/>
    </row>
    <row r="67" spans="2:10">
      <c r="B67" s="130" t="s">
        <v>122</v>
      </c>
      <c r="C67" s="178"/>
      <c r="D67" s="172" t="s">
        <v>25</v>
      </c>
      <c r="E67" s="118" t="s">
        <v>173</v>
      </c>
      <c r="F67" s="120">
        <v>0</v>
      </c>
      <c r="G67" s="121">
        <v>0.78042799234390403</v>
      </c>
      <c r="H67" s="121">
        <v>0</v>
      </c>
      <c r="I67" s="173">
        <f>SUM(F67:F68)</f>
        <v>31.622686767578198</v>
      </c>
      <c r="J67" s="173">
        <f>F67/(F67+F68)</f>
        <v>0</v>
      </c>
    </row>
    <row r="68" spans="2:10">
      <c r="B68" s="130" t="s">
        <v>122</v>
      </c>
      <c r="C68" s="178"/>
      <c r="D68" s="172"/>
      <c r="E68" s="118" t="s">
        <v>174</v>
      </c>
      <c r="F68" s="120">
        <v>31.622686767578198</v>
      </c>
      <c r="G68" s="121">
        <v>37.260658264160163</v>
      </c>
      <c r="H68" s="121">
        <v>25.99145698547364</v>
      </c>
      <c r="I68" s="173"/>
      <c r="J68" s="173"/>
    </row>
    <row r="69" spans="2:10">
      <c r="B69" s="130" t="s">
        <v>189</v>
      </c>
      <c r="C69" s="178"/>
      <c r="D69" s="172" t="s">
        <v>28</v>
      </c>
      <c r="E69" s="118" t="s">
        <v>176</v>
      </c>
      <c r="F69" s="119">
        <v>0.50918440818786603</v>
      </c>
      <c r="G69" s="119">
        <v>1.6311122179031361</v>
      </c>
      <c r="H69" s="119">
        <v>7.71378949284552E-2</v>
      </c>
      <c r="I69" s="173">
        <f>SUM(F69:F70)</f>
        <v>0.50918440818786603</v>
      </c>
      <c r="J69" s="173">
        <f>F69/(F69+F70)</f>
        <v>1</v>
      </c>
    </row>
    <row r="70" spans="2:10">
      <c r="B70" s="130" t="s">
        <v>189</v>
      </c>
      <c r="C70" s="178"/>
      <c r="D70" s="172"/>
      <c r="E70" s="118" t="s">
        <v>177</v>
      </c>
      <c r="F70" s="119">
        <v>0</v>
      </c>
      <c r="G70" s="119">
        <v>0.76277881860733199</v>
      </c>
      <c r="H70" s="119">
        <v>0</v>
      </c>
      <c r="I70" s="173"/>
      <c r="J70" s="173"/>
    </row>
    <row r="71" spans="2:10">
      <c r="B71" s="130" t="s">
        <v>145</v>
      </c>
      <c r="C71" s="178"/>
      <c r="D71" s="172" t="s">
        <v>35</v>
      </c>
      <c r="E71" s="118" t="s">
        <v>217</v>
      </c>
      <c r="F71" s="119">
        <v>0</v>
      </c>
      <c r="G71" s="119">
        <v>0.95900565385818404</v>
      </c>
      <c r="H71" s="119">
        <v>0</v>
      </c>
      <c r="I71" s="173">
        <f>SUM(F71:F72)</f>
        <v>39.210556030273395</v>
      </c>
      <c r="J71" s="173">
        <f>F71/(F71+F72)</f>
        <v>0</v>
      </c>
    </row>
    <row r="72" spans="2:10">
      <c r="B72" s="130" t="s">
        <v>145</v>
      </c>
      <c r="C72" s="178"/>
      <c r="D72" s="172"/>
      <c r="E72" s="118" t="s">
        <v>218</v>
      </c>
      <c r="F72" s="119">
        <v>39.210556030273395</v>
      </c>
      <c r="G72" s="119">
        <v>46.173641204833999</v>
      </c>
      <c r="H72" s="119">
        <v>32.257759094238281</v>
      </c>
      <c r="I72" s="173"/>
      <c r="J72" s="173"/>
    </row>
    <row r="73" spans="2:10">
      <c r="B73" s="130" t="s">
        <v>160</v>
      </c>
      <c r="C73" s="178"/>
      <c r="D73" s="176" t="s">
        <v>219</v>
      </c>
      <c r="E73" s="118" t="s">
        <v>222</v>
      </c>
      <c r="F73" s="119">
        <v>11.403179168701181</v>
      </c>
      <c r="G73" s="119">
        <v>15.12607574462892</v>
      </c>
      <c r="H73" s="119">
        <v>8.3493432998657209</v>
      </c>
      <c r="I73" s="173">
        <f>SUM(F73:F74)</f>
        <v>11.403179168701181</v>
      </c>
      <c r="J73" s="173">
        <f>F73/(F73+F74)</f>
        <v>1</v>
      </c>
    </row>
    <row r="74" spans="2:10">
      <c r="B74" s="130" t="s">
        <v>160</v>
      </c>
      <c r="C74" s="177"/>
      <c r="D74" s="177"/>
      <c r="E74" s="118" t="s">
        <v>223</v>
      </c>
      <c r="F74" s="119">
        <v>0</v>
      </c>
      <c r="G74" s="119">
        <v>0.77557677030563199</v>
      </c>
      <c r="H74" s="119">
        <v>0</v>
      </c>
      <c r="I74" s="173"/>
      <c r="J74" s="173"/>
    </row>
    <row r="75" spans="2:10">
      <c r="B75" s="130" t="s">
        <v>123</v>
      </c>
      <c r="C75" s="176" t="str">
        <f>'N1 N2 ddPCR data'!B14</f>
        <v>8041</v>
      </c>
      <c r="D75" s="174"/>
      <c r="E75" s="118" t="s">
        <v>117</v>
      </c>
      <c r="F75" s="119">
        <v>30.217718505859398</v>
      </c>
      <c r="G75" s="119">
        <v>35.356140136718757</v>
      </c>
      <c r="H75" s="119">
        <v>25.084901809692401</v>
      </c>
      <c r="I75" s="175"/>
      <c r="J75" s="175"/>
    </row>
    <row r="76" spans="2:10">
      <c r="B76" s="130" t="s">
        <v>105</v>
      </c>
      <c r="C76" s="178"/>
      <c r="D76" s="174"/>
      <c r="E76" s="118" t="s">
        <v>99</v>
      </c>
      <c r="F76" s="119">
        <v>43.013287353515601</v>
      </c>
      <c r="G76" s="119">
        <v>49.283901214599602</v>
      </c>
      <c r="H76" s="119">
        <v>36.751014709472642</v>
      </c>
      <c r="I76" s="175"/>
      <c r="J76" s="175"/>
    </row>
    <row r="77" spans="2:10">
      <c r="B77" s="130" t="s">
        <v>105</v>
      </c>
      <c r="C77" s="178"/>
      <c r="D77" s="172" t="s">
        <v>170</v>
      </c>
      <c r="E77" s="118" t="s">
        <v>171</v>
      </c>
      <c r="F77" s="120">
        <v>3521.689453125</v>
      </c>
      <c r="G77" s="121">
        <v>3592.4035644531241</v>
      </c>
      <c r="H77" s="121">
        <v>3452.0224609375</v>
      </c>
      <c r="I77" s="173">
        <f>SUM(F77:F78)</f>
        <v>3550.8995727539063</v>
      </c>
      <c r="J77" s="173">
        <f>F77/(F77+F78)</f>
        <v>0.99177388179236725</v>
      </c>
    </row>
    <row r="78" spans="2:10">
      <c r="B78" s="130" t="s">
        <v>105</v>
      </c>
      <c r="C78" s="178"/>
      <c r="D78" s="172"/>
      <c r="E78" s="118" t="s">
        <v>172</v>
      </c>
      <c r="F78" s="120">
        <v>29.210119628906199</v>
      </c>
      <c r="G78" s="121">
        <v>34.461322784423842</v>
      </c>
      <c r="H78" s="121">
        <v>23.96476745605468</v>
      </c>
      <c r="I78" s="173"/>
      <c r="J78" s="173"/>
    </row>
    <row r="79" spans="2:10">
      <c r="B79" s="130" t="s">
        <v>123</v>
      </c>
      <c r="C79" s="178"/>
      <c r="D79" s="172" t="s">
        <v>25</v>
      </c>
      <c r="E79" s="118" t="s">
        <v>173</v>
      </c>
      <c r="F79" s="120">
        <v>0</v>
      </c>
      <c r="G79" s="121">
        <v>0.79706144332885598</v>
      </c>
      <c r="H79" s="121">
        <v>0</v>
      </c>
      <c r="I79" s="173">
        <f>SUM(F79:F80)</f>
        <v>34.174261474609395</v>
      </c>
      <c r="J79" s="173">
        <f>F79/(F79+F80)</f>
        <v>0</v>
      </c>
    </row>
    <row r="80" spans="2:10">
      <c r="B80" s="130" t="s">
        <v>123</v>
      </c>
      <c r="C80" s="178"/>
      <c r="D80" s="172"/>
      <c r="E80" s="118" t="s">
        <v>174</v>
      </c>
      <c r="F80" s="120">
        <v>34.174261474609395</v>
      </c>
      <c r="G80" s="121">
        <v>40.098392486572401</v>
      </c>
      <c r="H80" s="121">
        <v>28.25758171081544</v>
      </c>
      <c r="I80" s="173"/>
      <c r="J80" s="173"/>
    </row>
    <row r="81" spans="2:10">
      <c r="B81" s="130" t="s">
        <v>190</v>
      </c>
      <c r="C81" s="178"/>
      <c r="D81" s="172" t="s">
        <v>28</v>
      </c>
      <c r="E81" s="118" t="s">
        <v>176</v>
      </c>
      <c r="F81" s="119">
        <v>0.47714905738830604</v>
      </c>
      <c r="G81" s="119">
        <v>1.5284790992736801</v>
      </c>
      <c r="H81" s="119">
        <v>7.22849667072296E-2</v>
      </c>
      <c r="I81" s="173">
        <f>SUM(F81:F82)</f>
        <v>0.71571750640869203</v>
      </c>
      <c r="J81" s="173">
        <f>F81/(F81+F82)</f>
        <v>0.66667232967729362</v>
      </c>
    </row>
    <row r="82" spans="2:10">
      <c r="B82" s="130" t="s">
        <v>190</v>
      </c>
      <c r="C82" s="178"/>
      <c r="D82" s="172"/>
      <c r="E82" s="118" t="s">
        <v>177</v>
      </c>
      <c r="F82" s="119">
        <v>0.23856844902038601</v>
      </c>
      <c r="G82" s="119">
        <v>1.1395120620727519</v>
      </c>
      <c r="H82" s="119">
        <v>1.001963205635548E-2</v>
      </c>
      <c r="I82" s="173"/>
      <c r="J82" s="173"/>
    </row>
    <row r="83" spans="2:10">
      <c r="B83" s="130" t="s">
        <v>146</v>
      </c>
      <c r="C83" s="178"/>
      <c r="D83" s="172" t="s">
        <v>35</v>
      </c>
      <c r="E83" s="118" t="s">
        <v>217</v>
      </c>
      <c r="F83" s="119">
        <v>0</v>
      </c>
      <c r="G83" s="119">
        <v>0.81226110458374001</v>
      </c>
      <c r="H83" s="119">
        <v>0</v>
      </c>
      <c r="I83" s="173">
        <f>SUM(F83:F84)</f>
        <v>25.824447631836001</v>
      </c>
      <c r="J83" s="173">
        <f>F83/(F83+F84)</f>
        <v>0</v>
      </c>
    </row>
    <row r="84" spans="2:10">
      <c r="B84" s="130" t="s">
        <v>146</v>
      </c>
      <c r="C84" s="178"/>
      <c r="D84" s="172"/>
      <c r="E84" s="118" t="s">
        <v>218</v>
      </c>
      <c r="F84" s="119">
        <v>25.824447631836001</v>
      </c>
      <c r="G84" s="119">
        <v>31.39526557922364</v>
      </c>
      <c r="H84" s="119">
        <v>20.958623886108398</v>
      </c>
      <c r="I84" s="173"/>
      <c r="J84" s="173"/>
    </row>
    <row r="85" spans="2:10">
      <c r="B85" s="130" t="s">
        <v>161</v>
      </c>
      <c r="C85" s="178"/>
      <c r="D85" s="176" t="s">
        <v>219</v>
      </c>
      <c r="E85" s="118" t="s">
        <v>222</v>
      </c>
      <c r="F85" s="119">
        <v>9.4286392211913999</v>
      </c>
      <c r="G85" s="119">
        <v>12.764945983886721</v>
      </c>
      <c r="H85" s="119">
        <v>6.7326021194457999</v>
      </c>
      <c r="I85" s="173">
        <f>SUM(F85:F86)</f>
        <v>10.172319126129144</v>
      </c>
      <c r="J85" s="173">
        <f>F85/(F85+F86)</f>
        <v>0.92689180355859169</v>
      </c>
    </row>
    <row r="86" spans="2:10">
      <c r="B86" s="130" t="s">
        <v>161</v>
      </c>
      <c r="C86" s="177"/>
      <c r="D86" s="177"/>
      <c r="E86" s="118" t="s">
        <v>223</v>
      </c>
      <c r="F86" s="119">
        <v>0.74367990493774394</v>
      </c>
      <c r="G86" s="119">
        <v>1.9712566137313841</v>
      </c>
      <c r="H86" s="119">
        <v>0.17648939788341519</v>
      </c>
      <c r="I86" s="173"/>
      <c r="J86" s="173"/>
    </row>
    <row r="87" spans="2:10">
      <c r="B87" s="130" t="s">
        <v>124</v>
      </c>
      <c r="C87" s="176" t="str">
        <f>'N1 N2 ddPCR data'!B16</f>
        <v>8067</v>
      </c>
      <c r="D87" s="174"/>
      <c r="E87" s="118" t="s">
        <v>117</v>
      </c>
      <c r="F87" s="119">
        <v>32.271359252929599</v>
      </c>
      <c r="G87" s="119">
        <v>37.887413024902358</v>
      </c>
      <c r="H87" s="119">
        <v>26.661994934082038</v>
      </c>
      <c r="I87" s="175"/>
      <c r="J87" s="175"/>
    </row>
    <row r="88" spans="2:10">
      <c r="B88" s="130" t="s">
        <v>106</v>
      </c>
      <c r="C88" s="178"/>
      <c r="D88" s="174"/>
      <c r="E88" s="118" t="s">
        <v>99</v>
      </c>
      <c r="F88" s="119">
        <v>40.275177001953196</v>
      </c>
      <c r="G88" s="119">
        <v>46.579463958740398</v>
      </c>
      <c r="H88" s="119">
        <v>33.979328155517557</v>
      </c>
      <c r="I88" s="175"/>
      <c r="J88" s="175"/>
    </row>
    <row r="89" spans="2:10">
      <c r="B89" s="130" t="s">
        <v>106</v>
      </c>
      <c r="C89" s="178"/>
      <c r="D89" s="172" t="s">
        <v>170</v>
      </c>
      <c r="E89" s="118" t="s">
        <v>171</v>
      </c>
      <c r="F89" s="120">
        <v>6144.611328125</v>
      </c>
      <c r="G89" s="121">
        <v>6256.96044921876</v>
      </c>
      <c r="H89" s="121">
        <v>6034.88134765624</v>
      </c>
      <c r="I89" s="173">
        <f>SUM(F89:F90)</f>
        <v>6171.8049560546879</v>
      </c>
      <c r="J89" s="173">
        <f>F89/(F89+F90)</f>
        <v>0.99559389382468899</v>
      </c>
    </row>
    <row r="90" spans="2:10">
      <c r="B90" s="130" t="s">
        <v>106</v>
      </c>
      <c r="C90" s="178"/>
      <c r="D90" s="172"/>
      <c r="E90" s="118" t="s">
        <v>172</v>
      </c>
      <c r="F90" s="120">
        <v>27.193627929687601</v>
      </c>
      <c r="G90" s="121">
        <v>32.34911727905272</v>
      </c>
      <c r="H90" s="121">
        <v>22.04378128051756</v>
      </c>
      <c r="I90" s="173"/>
      <c r="J90" s="173"/>
    </row>
    <row r="91" spans="2:10">
      <c r="B91" s="130" t="s">
        <v>124</v>
      </c>
      <c r="C91" s="178"/>
      <c r="D91" s="172" t="s">
        <v>25</v>
      </c>
      <c r="E91" s="118" t="s">
        <v>173</v>
      </c>
      <c r="F91" s="120">
        <v>0</v>
      </c>
      <c r="G91" s="121">
        <v>0.77404391765594405</v>
      </c>
      <c r="H91" s="121">
        <v>0</v>
      </c>
      <c r="I91" s="173">
        <f>SUM(F91:F92)</f>
        <v>23.8273025512696</v>
      </c>
      <c r="J91" s="173">
        <f>F91/(F91+F92)</f>
        <v>0</v>
      </c>
    </row>
    <row r="92" spans="2:10">
      <c r="B92" s="130" t="s">
        <v>124</v>
      </c>
      <c r="C92" s="178"/>
      <c r="D92" s="172"/>
      <c r="E92" s="118" t="s">
        <v>174</v>
      </c>
      <c r="F92" s="120">
        <v>23.8273025512696</v>
      </c>
      <c r="G92" s="121">
        <v>29.05460739135744</v>
      </c>
      <c r="H92" s="121">
        <v>19.271108627319322</v>
      </c>
      <c r="I92" s="173"/>
      <c r="J92" s="173"/>
    </row>
    <row r="93" spans="2:10">
      <c r="B93" s="130" t="s">
        <v>175</v>
      </c>
      <c r="C93" s="178"/>
      <c r="D93" s="172" t="s">
        <v>28</v>
      </c>
      <c r="E93" s="118" t="s">
        <v>176</v>
      </c>
      <c r="F93" s="119">
        <v>0.23767683506012</v>
      </c>
      <c r="G93" s="119">
        <v>1.135252714157104</v>
      </c>
      <c r="H93" s="119">
        <v>9.9821845069527591E-3</v>
      </c>
      <c r="I93" s="173">
        <f>SUM(F93:F94)</f>
        <v>0.95074336528778192</v>
      </c>
      <c r="J93" s="173">
        <f>F93/(F93+F94)</f>
        <v>0.24999052713681283</v>
      </c>
    </row>
    <row r="94" spans="2:10">
      <c r="B94" s="130" t="s">
        <v>175</v>
      </c>
      <c r="C94" s="178"/>
      <c r="D94" s="172"/>
      <c r="E94" s="118" t="s">
        <v>177</v>
      </c>
      <c r="F94" s="119">
        <v>0.71306653022766198</v>
      </c>
      <c r="G94" s="119">
        <v>1.8901002407073959</v>
      </c>
      <c r="H94" s="119">
        <v>0.1692246645689012</v>
      </c>
      <c r="I94" s="173"/>
      <c r="J94" s="173"/>
    </row>
    <row r="95" spans="2:10">
      <c r="B95" s="130" t="s">
        <v>147</v>
      </c>
      <c r="C95" s="178"/>
      <c r="D95" s="172" t="s">
        <v>35</v>
      </c>
      <c r="E95" s="118" t="s">
        <v>217</v>
      </c>
      <c r="F95" s="119">
        <v>0</v>
      </c>
      <c r="G95" s="119">
        <v>0.85683685541152799</v>
      </c>
      <c r="H95" s="119">
        <v>0</v>
      </c>
      <c r="I95" s="173">
        <f>SUM(F95:F96)</f>
        <v>29.547225952148398</v>
      </c>
      <c r="J95" s="173">
        <f>F95/(F95+F96)</f>
        <v>0</v>
      </c>
    </row>
    <row r="96" spans="2:10">
      <c r="B96" s="130" t="s">
        <v>147</v>
      </c>
      <c r="C96" s="178"/>
      <c r="D96" s="172"/>
      <c r="E96" s="118" t="s">
        <v>218</v>
      </c>
      <c r="F96" s="119">
        <v>29.547225952148398</v>
      </c>
      <c r="G96" s="119">
        <v>35.256992340087884</v>
      </c>
      <c r="H96" s="119">
        <v>23.844379425048839</v>
      </c>
      <c r="I96" s="173"/>
      <c r="J96" s="173"/>
    </row>
    <row r="97" spans="2:10">
      <c r="B97" s="130" t="s">
        <v>162</v>
      </c>
      <c r="C97" s="178"/>
      <c r="D97" s="176" t="s">
        <v>219</v>
      </c>
      <c r="E97" s="118" t="s">
        <v>222</v>
      </c>
      <c r="F97" s="119">
        <v>10.976737976074221</v>
      </c>
      <c r="G97" s="119">
        <v>14.65313148498536</v>
      </c>
      <c r="H97" s="119">
        <v>7.9749321937561204</v>
      </c>
      <c r="I97" s="173">
        <f>SUM(F97:F98)</f>
        <v>10.976737976074221</v>
      </c>
      <c r="J97" s="173">
        <f>F97/(F97+F98)</f>
        <v>1</v>
      </c>
    </row>
    <row r="98" spans="2:10">
      <c r="B98" s="130" t="s">
        <v>162</v>
      </c>
      <c r="C98" s="177"/>
      <c r="D98" s="177"/>
      <c r="E98" s="118" t="s">
        <v>223</v>
      </c>
      <c r="F98" s="119">
        <v>0</v>
      </c>
      <c r="G98" s="119">
        <v>0.78215980529785201</v>
      </c>
      <c r="H98" s="119">
        <v>0</v>
      </c>
      <c r="I98" s="173"/>
      <c r="J98" s="173"/>
    </row>
    <row r="99" spans="2:10">
      <c r="B99" s="130" t="s">
        <v>126</v>
      </c>
      <c r="C99" s="176" t="str">
        <f>'N1 N2 ddPCR data'!B18</f>
        <v>8075</v>
      </c>
      <c r="D99" s="174"/>
      <c r="E99" s="118" t="s">
        <v>117</v>
      </c>
      <c r="F99" s="119">
        <v>32.471908569336001</v>
      </c>
      <c r="G99" s="119">
        <v>37.952793121337884</v>
      </c>
      <c r="H99" s="119">
        <v>26.99739837646484</v>
      </c>
      <c r="I99" s="175"/>
      <c r="J99" s="175"/>
    </row>
    <row r="100" spans="2:10">
      <c r="B100" s="130" t="s">
        <v>108</v>
      </c>
      <c r="C100" s="178"/>
      <c r="D100" s="174"/>
      <c r="E100" s="118" t="s">
        <v>99</v>
      </c>
      <c r="F100" s="119">
        <v>42.084808349609396</v>
      </c>
      <c r="G100" s="119">
        <v>48.378551483154403</v>
      </c>
      <c r="H100" s="119">
        <v>35.799472808837884</v>
      </c>
      <c r="I100" s="175"/>
      <c r="J100" s="175"/>
    </row>
    <row r="101" spans="2:10">
      <c r="B101" s="130" t="s">
        <v>108</v>
      </c>
      <c r="C101" s="178"/>
      <c r="D101" s="172" t="s">
        <v>170</v>
      </c>
      <c r="E101" s="118" t="s">
        <v>171</v>
      </c>
      <c r="F101" s="120">
        <v>2162.8044921874998</v>
      </c>
      <c r="G101" s="121">
        <v>2213.3308105468759</v>
      </c>
      <c r="H101" s="121">
        <v>2112.8146972656241</v>
      </c>
      <c r="I101" s="173">
        <f>SUM(F101:F102)</f>
        <v>2190.1825012207032</v>
      </c>
      <c r="J101" s="173">
        <f>F101/(F101+F102)</f>
        <v>0.98749966771356079</v>
      </c>
    </row>
    <row r="102" spans="2:10">
      <c r="B102" s="130" t="s">
        <v>108</v>
      </c>
      <c r="C102" s="178"/>
      <c r="D102" s="172"/>
      <c r="E102" s="118" t="s">
        <v>172</v>
      </c>
      <c r="F102" s="120">
        <v>27.378009033203199</v>
      </c>
      <c r="G102" s="121">
        <v>32.406505584716797</v>
      </c>
      <c r="H102" s="121">
        <v>22.354879379272479</v>
      </c>
      <c r="I102" s="173"/>
      <c r="J102" s="173"/>
    </row>
    <row r="103" spans="2:10">
      <c r="B103" s="130" t="s">
        <v>126</v>
      </c>
      <c r="C103" s="178"/>
      <c r="D103" s="172" t="s">
        <v>25</v>
      </c>
      <c r="E103" s="118" t="s">
        <v>173</v>
      </c>
      <c r="F103" s="120">
        <v>0.26389358043670602</v>
      </c>
      <c r="G103" s="121">
        <v>1.2604892253875719</v>
      </c>
      <c r="H103" s="121">
        <v>1.108323317021132E-2</v>
      </c>
      <c r="I103" s="173">
        <f>SUM(F103:F104)</f>
        <v>28.584764552116308</v>
      </c>
      <c r="J103" s="173">
        <f>F103/(F103+F104)</f>
        <v>9.2319662089771649E-3</v>
      </c>
    </row>
    <row r="104" spans="2:10">
      <c r="B104" s="130" t="s">
        <v>126</v>
      </c>
      <c r="C104" s="178"/>
      <c r="D104" s="172"/>
      <c r="E104" s="118" t="s">
        <v>174</v>
      </c>
      <c r="F104" s="120">
        <v>28.320870971679604</v>
      </c>
      <c r="G104" s="121">
        <v>33.69018936157228</v>
      </c>
      <c r="H104" s="121">
        <v>22.957670211791999</v>
      </c>
      <c r="I104" s="173"/>
      <c r="J104" s="173"/>
    </row>
    <row r="105" spans="2:10">
      <c r="B105" s="130" t="s">
        <v>134</v>
      </c>
      <c r="C105" s="178"/>
      <c r="D105" s="172" t="s">
        <v>28</v>
      </c>
      <c r="E105" s="118" t="s">
        <v>176</v>
      </c>
      <c r="F105" s="119">
        <v>0.23895611763000399</v>
      </c>
      <c r="G105" s="119">
        <v>1.141363859176636</v>
      </c>
      <c r="H105" s="119">
        <v>1.0035912506282319E-2</v>
      </c>
      <c r="I105" s="173">
        <f>SUM(F105:F106)</f>
        <v>0.71688051223754801</v>
      </c>
      <c r="J105" s="173">
        <f>F105/(F105+F106)</f>
        <v>0.33332767950989112</v>
      </c>
    </row>
    <row r="106" spans="2:10">
      <c r="B106" s="130" t="s">
        <v>134</v>
      </c>
      <c r="C106" s="178"/>
      <c r="D106" s="172"/>
      <c r="E106" s="118" t="s">
        <v>177</v>
      </c>
      <c r="F106" s="119">
        <v>0.47792439460754405</v>
      </c>
      <c r="G106" s="119">
        <v>1.5309630632400519</v>
      </c>
      <c r="H106" s="119">
        <v>7.2402417659759605E-2</v>
      </c>
      <c r="I106" s="173"/>
      <c r="J106" s="173"/>
    </row>
    <row r="107" spans="2:10">
      <c r="B107" s="130" t="s">
        <v>149</v>
      </c>
      <c r="C107" s="178"/>
      <c r="D107" s="172" t="s">
        <v>35</v>
      </c>
      <c r="E107" s="118" t="s">
        <v>217</v>
      </c>
      <c r="F107" s="119">
        <v>0</v>
      </c>
      <c r="G107" s="119">
        <v>0.77421391010284402</v>
      </c>
      <c r="H107" s="119">
        <v>0</v>
      </c>
      <c r="I107" s="173">
        <f>SUM(F107:F108)</f>
        <v>28.509591674804604</v>
      </c>
      <c r="J107" s="173">
        <f>F107/(F107+F108)</f>
        <v>0</v>
      </c>
    </row>
    <row r="108" spans="2:10">
      <c r="B108" s="130" t="s">
        <v>149</v>
      </c>
      <c r="C108" s="178"/>
      <c r="D108" s="172"/>
      <c r="E108" s="118" t="s">
        <v>218</v>
      </c>
      <c r="F108" s="119">
        <v>28.509591674804604</v>
      </c>
      <c r="G108" s="119">
        <v>33.840450286865241</v>
      </c>
      <c r="H108" s="119">
        <v>23.184762954711921</v>
      </c>
      <c r="I108" s="173"/>
      <c r="J108" s="173"/>
    </row>
    <row r="109" spans="2:10">
      <c r="B109" s="131" t="s">
        <v>178</v>
      </c>
      <c r="C109" s="178"/>
      <c r="D109" s="176" t="s">
        <v>219</v>
      </c>
      <c r="E109" s="118" t="s">
        <v>222</v>
      </c>
      <c r="F109" s="119">
        <v>12.876698303222659</v>
      </c>
      <c r="G109" s="119">
        <v>16.93220329284668</v>
      </c>
      <c r="H109" s="119">
        <v>9.5286560058593608</v>
      </c>
      <c r="I109" s="173">
        <f>SUM(F109:F110)</f>
        <v>13.150304079055788</v>
      </c>
      <c r="J109" s="173">
        <f>F109/(F109+F110)</f>
        <v>0.97919395823942235</v>
      </c>
    </row>
    <row r="110" spans="2:10">
      <c r="B110" s="130" t="s">
        <v>178</v>
      </c>
      <c r="C110" s="177"/>
      <c r="D110" s="177"/>
      <c r="E110" s="118" t="s">
        <v>223</v>
      </c>
      <c r="F110" s="119">
        <v>0.27360577583313</v>
      </c>
      <c r="G110" s="119">
        <v>1.30688452720642</v>
      </c>
      <c r="H110" s="119">
        <v>1.149112172424792E-2</v>
      </c>
      <c r="I110" s="173"/>
      <c r="J110" s="173"/>
    </row>
    <row r="111" spans="2:10">
      <c r="B111" s="130" t="s">
        <v>127</v>
      </c>
      <c r="C111" s="176" t="str">
        <f>'N1 N2 ddPCR data'!B20</f>
        <v>8082</v>
      </c>
      <c r="D111" s="174"/>
      <c r="E111" s="118" t="s">
        <v>117</v>
      </c>
      <c r="F111" s="119">
        <v>36.672802734374997</v>
      </c>
      <c r="G111" s="119">
        <v>42.751598358154403</v>
      </c>
      <c r="H111" s="119">
        <v>30.601844787597638</v>
      </c>
      <c r="I111" s="175"/>
      <c r="J111" s="175"/>
    </row>
    <row r="112" spans="2:10">
      <c r="B112" s="130" t="s">
        <v>109</v>
      </c>
      <c r="C112" s="178"/>
      <c r="D112" s="174"/>
      <c r="E112" s="118" t="s">
        <v>99</v>
      </c>
      <c r="F112" s="119">
        <v>1368.08203125</v>
      </c>
      <c r="G112" s="119">
        <v>1413.8138427734359</v>
      </c>
      <c r="H112" s="119">
        <v>1322.790161132812</v>
      </c>
      <c r="I112" s="175"/>
      <c r="J112" s="175"/>
    </row>
    <row r="113" spans="2:10">
      <c r="B113" s="130" t="s">
        <v>109</v>
      </c>
      <c r="C113" s="178"/>
      <c r="D113" s="172" t="s">
        <v>170</v>
      </c>
      <c r="E113" s="118" t="s">
        <v>171</v>
      </c>
      <c r="F113" s="120">
        <v>5798.896484375</v>
      </c>
      <c r="G113" s="121">
        <v>5901.80566406252</v>
      </c>
      <c r="H113" s="121">
        <v>5698.189453125</v>
      </c>
      <c r="I113" s="173">
        <f>SUM(F113:F114)</f>
        <v>5833.4743347167969</v>
      </c>
      <c r="J113" s="173">
        <f>F113/(F113+F114)</f>
        <v>0.99407251179009848</v>
      </c>
    </row>
    <row r="114" spans="2:10">
      <c r="B114" s="130" t="s">
        <v>109</v>
      </c>
      <c r="C114" s="178"/>
      <c r="D114" s="172"/>
      <c r="E114" s="118" t="s">
        <v>172</v>
      </c>
      <c r="F114" s="120">
        <v>34.577850341796804</v>
      </c>
      <c r="G114" s="121">
        <v>40.190109252929602</v>
      </c>
      <c r="H114" s="121">
        <v>28.972278594970721</v>
      </c>
      <c r="I114" s="173"/>
      <c r="J114" s="173"/>
    </row>
    <row r="115" spans="2:10">
      <c r="B115" s="130" t="s">
        <v>127</v>
      </c>
      <c r="C115" s="178"/>
      <c r="D115" s="172" t="s">
        <v>25</v>
      </c>
      <c r="E115" s="118" t="s">
        <v>173</v>
      </c>
      <c r="F115" s="120">
        <v>0.25504064559936601</v>
      </c>
      <c r="G115" s="121">
        <v>1.2181986570358281</v>
      </c>
      <c r="H115" s="121">
        <v>1.0711428709328161E-2</v>
      </c>
      <c r="I115" s="173">
        <f>SUM(F115:F116)</f>
        <v>30.188991451263366</v>
      </c>
      <c r="J115" s="173">
        <f>F115/(F115+F116)</f>
        <v>8.4481340163714853E-3</v>
      </c>
    </row>
    <row r="116" spans="2:10">
      <c r="B116" s="130" t="s">
        <v>127</v>
      </c>
      <c r="C116" s="178"/>
      <c r="D116" s="172"/>
      <c r="E116" s="118" t="s">
        <v>174</v>
      </c>
      <c r="F116" s="120">
        <v>29.933950805664001</v>
      </c>
      <c r="G116" s="121">
        <v>35.361179351806641</v>
      </c>
      <c r="H116" s="121">
        <v>24.512971878051761</v>
      </c>
      <c r="I116" s="173"/>
      <c r="J116" s="173"/>
    </row>
    <row r="117" spans="2:10">
      <c r="B117" s="130" t="s">
        <v>135</v>
      </c>
      <c r="C117" s="178"/>
      <c r="D117" s="172" t="s">
        <v>28</v>
      </c>
      <c r="E117" s="118" t="s">
        <v>176</v>
      </c>
      <c r="F117" s="119">
        <v>0</v>
      </c>
      <c r="G117" s="119">
        <v>0.87567603588104403</v>
      </c>
      <c r="H117" s="119">
        <v>0</v>
      </c>
      <c r="I117" s="173">
        <f>SUM(F117:F118)</f>
        <v>0.29226360321045003</v>
      </c>
      <c r="J117" s="173">
        <f>F117/(F117+F118)</f>
        <v>0</v>
      </c>
    </row>
    <row r="118" spans="2:10">
      <c r="B118" s="130" t="s">
        <v>135</v>
      </c>
      <c r="C118" s="178"/>
      <c r="D118" s="172"/>
      <c r="E118" s="118" t="s">
        <v>177</v>
      </c>
      <c r="F118" s="119">
        <v>0.29226360321045003</v>
      </c>
      <c r="G118" s="119">
        <v>1.3960145711898799</v>
      </c>
      <c r="H118" s="119">
        <v>1.2274705804884441E-2</v>
      </c>
      <c r="I118" s="173"/>
      <c r="J118" s="173"/>
    </row>
    <row r="119" spans="2:10">
      <c r="B119" s="130" t="s">
        <v>150</v>
      </c>
      <c r="C119" s="178"/>
      <c r="D119" s="172" t="s">
        <v>35</v>
      </c>
      <c r="E119" s="118" t="s">
        <v>217</v>
      </c>
      <c r="F119" s="119">
        <v>0</v>
      </c>
      <c r="G119" s="119">
        <v>0.87660163640975997</v>
      </c>
      <c r="H119" s="119">
        <v>0</v>
      </c>
      <c r="I119" s="173">
        <f>SUM(F119:F120)</f>
        <v>38.777697753906196</v>
      </c>
      <c r="J119" s="173">
        <f>F119/(F119+F120)</f>
        <v>0</v>
      </c>
    </row>
    <row r="120" spans="2:10">
      <c r="B120" s="130" t="s">
        <v>150</v>
      </c>
      <c r="C120" s="178"/>
      <c r="D120" s="172"/>
      <c r="E120" s="118" t="s">
        <v>218</v>
      </c>
      <c r="F120" s="119">
        <v>38.777697753906196</v>
      </c>
      <c r="G120" s="119">
        <v>45.397697448730398</v>
      </c>
      <c r="H120" s="119">
        <v>32.167003631591797</v>
      </c>
      <c r="I120" s="173"/>
      <c r="J120" s="173"/>
    </row>
    <row r="121" spans="2:10">
      <c r="B121" s="130" t="s">
        <v>179</v>
      </c>
      <c r="C121" s="178"/>
      <c r="D121" s="176" t="s">
        <v>219</v>
      </c>
      <c r="E121" s="118" t="s">
        <v>222</v>
      </c>
      <c r="F121" s="119">
        <v>10.288452911376961</v>
      </c>
      <c r="G121" s="119">
        <v>13.929452896118161</v>
      </c>
      <c r="H121" s="119">
        <v>7.3463668823242001</v>
      </c>
      <c r="I121" s="173">
        <f>SUM(F121:F122)</f>
        <v>10.288452911376961</v>
      </c>
      <c r="J121" s="173">
        <f>F121/(F121+F122)</f>
        <v>1</v>
      </c>
    </row>
    <row r="122" spans="2:10">
      <c r="B122" s="130" t="s">
        <v>179</v>
      </c>
      <c r="C122" s="177"/>
      <c r="D122" s="177"/>
      <c r="E122" s="118" t="s">
        <v>223</v>
      </c>
      <c r="F122" s="119">
        <v>0</v>
      </c>
      <c r="G122" s="119">
        <v>0.81034696102142401</v>
      </c>
      <c r="H122" s="119">
        <v>0</v>
      </c>
      <c r="I122" s="173"/>
      <c r="J122" s="173"/>
    </row>
    <row r="123" spans="2:10">
      <c r="B123" s="130" t="s">
        <v>128</v>
      </c>
      <c r="C123" s="176" t="str">
        <f>'N1 N2 ddPCR data'!B22</f>
        <v>8104</v>
      </c>
      <c r="D123" s="174"/>
      <c r="E123" s="118" t="s">
        <v>117</v>
      </c>
      <c r="F123" s="119">
        <v>31.198193359375001</v>
      </c>
      <c r="G123" s="119">
        <v>36.760440826416001</v>
      </c>
      <c r="H123" s="119">
        <v>25.642513275146481</v>
      </c>
      <c r="I123" s="175"/>
      <c r="J123" s="175"/>
    </row>
    <row r="124" spans="2:10">
      <c r="B124" s="130" t="s">
        <v>110</v>
      </c>
      <c r="C124" s="178"/>
      <c r="D124" s="174"/>
      <c r="E124" s="118" t="s">
        <v>99</v>
      </c>
      <c r="F124" s="119">
        <v>34.428302001953199</v>
      </c>
      <c r="G124" s="119">
        <v>40.155334472656399</v>
      </c>
      <c r="H124" s="119">
        <v>28.708234786987319</v>
      </c>
      <c r="I124" s="175"/>
      <c r="J124" s="175"/>
    </row>
    <row r="125" spans="2:10">
      <c r="B125" s="131" t="s">
        <v>110</v>
      </c>
      <c r="C125" s="178"/>
      <c r="D125" s="172" t="s">
        <v>170</v>
      </c>
      <c r="E125" s="118" t="s">
        <v>171</v>
      </c>
      <c r="F125" s="120">
        <v>5249.501953125</v>
      </c>
      <c r="G125" s="121">
        <v>5345.79589843752</v>
      </c>
      <c r="H125" s="121">
        <v>5155.13818359376</v>
      </c>
      <c r="I125" s="173">
        <f>SUM(F125:F126)</f>
        <v>5274.3131256103516</v>
      </c>
      <c r="J125" s="173">
        <f>F125/(F125+F126)</f>
        <v>0.99529584764983392</v>
      </c>
    </row>
    <row r="126" spans="2:10">
      <c r="B126" s="131" t="s">
        <v>110</v>
      </c>
      <c r="C126" s="178"/>
      <c r="D126" s="172"/>
      <c r="E126" s="118" t="s">
        <v>172</v>
      </c>
      <c r="F126" s="120">
        <v>24.811172485351598</v>
      </c>
      <c r="G126" s="121">
        <v>29.652521133422841</v>
      </c>
      <c r="H126" s="121">
        <v>19.974796295166001</v>
      </c>
      <c r="I126" s="173"/>
      <c r="J126" s="173"/>
    </row>
    <row r="127" spans="2:10">
      <c r="B127" s="131" t="s">
        <v>128</v>
      </c>
      <c r="C127" s="178"/>
      <c r="D127" s="172" t="s">
        <v>25</v>
      </c>
      <c r="E127" s="118" t="s">
        <v>173</v>
      </c>
      <c r="F127" s="120">
        <v>0.57242212295532202</v>
      </c>
      <c r="G127" s="121">
        <v>1.8337138891220079</v>
      </c>
      <c r="H127" s="121">
        <v>8.6717478930949998E-2</v>
      </c>
      <c r="I127" s="173">
        <f>SUM(F127:F128)</f>
        <v>21.223612308502126</v>
      </c>
      <c r="J127" s="173">
        <f>F127/(F127+F128)</f>
        <v>2.6971003551832275E-2</v>
      </c>
    </row>
    <row r="128" spans="2:10">
      <c r="B128" s="131" t="s">
        <v>128</v>
      </c>
      <c r="C128" s="178"/>
      <c r="D128" s="172"/>
      <c r="E128" s="118" t="s">
        <v>174</v>
      </c>
      <c r="F128" s="120">
        <v>20.651190185546803</v>
      </c>
      <c r="G128" s="121">
        <v>25.816093444824201</v>
      </c>
      <c r="H128" s="121">
        <v>16.228801727294918</v>
      </c>
      <c r="I128" s="173"/>
      <c r="J128" s="173"/>
    </row>
    <row r="129" spans="2:10">
      <c r="B129" s="131" t="s">
        <v>136</v>
      </c>
      <c r="C129" s="178"/>
      <c r="D129" s="172" t="s">
        <v>28</v>
      </c>
      <c r="E129" s="118" t="s">
        <v>176</v>
      </c>
      <c r="F129" s="119">
        <v>0</v>
      </c>
      <c r="G129" s="119">
        <v>0.86753970384597601</v>
      </c>
      <c r="H129" s="119">
        <v>0</v>
      </c>
      <c r="I129" s="173">
        <f>SUM(F129:F130)</f>
        <v>0.57911424636840803</v>
      </c>
      <c r="J129" s="173">
        <f>F129/(F129+F130)</f>
        <v>0</v>
      </c>
    </row>
    <row r="130" spans="2:10">
      <c r="B130" s="131" t="s">
        <v>136</v>
      </c>
      <c r="C130" s="178"/>
      <c r="D130" s="172"/>
      <c r="E130" s="118" t="s">
        <v>177</v>
      </c>
      <c r="F130" s="119">
        <v>0.57911424636840803</v>
      </c>
      <c r="G130" s="119">
        <v>1.8551543951034559</v>
      </c>
      <c r="H130" s="119">
        <v>8.7731227278709606E-2</v>
      </c>
      <c r="I130" s="173"/>
      <c r="J130" s="173"/>
    </row>
    <row r="131" spans="2:10">
      <c r="B131" s="131" t="s">
        <v>151</v>
      </c>
      <c r="C131" s="178"/>
      <c r="D131" s="172" t="s">
        <v>35</v>
      </c>
      <c r="E131" s="118" t="s">
        <v>217</v>
      </c>
      <c r="F131" s="119">
        <v>0</v>
      </c>
      <c r="G131" s="119">
        <v>0.88786309957504395</v>
      </c>
      <c r="H131" s="119">
        <v>0</v>
      </c>
      <c r="I131" s="173">
        <f>SUM(F131:F132)</f>
        <v>22.276757812500001</v>
      </c>
      <c r="J131" s="173">
        <f>F131/(F131+F132)</f>
        <v>0</v>
      </c>
    </row>
    <row r="132" spans="2:10">
      <c r="B132" s="131" t="s">
        <v>151</v>
      </c>
      <c r="C132" s="178"/>
      <c r="D132" s="172"/>
      <c r="E132" s="118" t="s">
        <v>218</v>
      </c>
      <c r="F132" s="119">
        <v>22.276757812500001</v>
      </c>
      <c r="G132" s="119">
        <v>27.728330612182599</v>
      </c>
      <c r="H132" s="119">
        <v>17.59464263916016</v>
      </c>
      <c r="I132" s="173"/>
      <c r="J132" s="173"/>
    </row>
    <row r="133" spans="2:10">
      <c r="B133" s="131" t="s">
        <v>180</v>
      </c>
      <c r="C133" s="178"/>
      <c r="D133" s="176" t="s">
        <v>219</v>
      </c>
      <c r="E133" s="118" t="s">
        <v>222</v>
      </c>
      <c r="F133" s="119">
        <v>9.7373611450195394</v>
      </c>
      <c r="G133" s="119">
        <v>13.527900695800801</v>
      </c>
      <c r="H133" s="119">
        <v>6.7324528694152797</v>
      </c>
      <c r="I133" s="173">
        <f>SUM(F133:F134)</f>
        <v>10.345356225967416</v>
      </c>
      <c r="J133" s="173">
        <f>F133/(F133+F134)</f>
        <v>0.94123014542295069</v>
      </c>
    </row>
    <row r="134" spans="2:10">
      <c r="B134" s="131" t="s">
        <v>180</v>
      </c>
      <c r="C134" s="177"/>
      <c r="D134" s="177"/>
      <c r="E134" s="118" t="s">
        <v>223</v>
      </c>
      <c r="F134" s="119">
        <v>0.60799508094787602</v>
      </c>
      <c r="G134" s="119">
        <v>1.9476857185363761</v>
      </c>
      <c r="H134" s="119">
        <v>9.2106215655803597E-2</v>
      </c>
      <c r="I134" s="173"/>
      <c r="J134" s="173"/>
    </row>
    <row r="135" spans="2:10">
      <c r="B135" s="130" t="s">
        <v>129</v>
      </c>
      <c r="C135" s="176" t="str">
        <f>'N1 N2 ddPCR data'!B24</f>
        <v>8111</v>
      </c>
      <c r="D135" s="174"/>
      <c r="E135" s="118" t="s">
        <v>117</v>
      </c>
      <c r="F135" s="119">
        <v>28.559048461913999</v>
      </c>
      <c r="G135" s="119">
        <v>33.94841003417968</v>
      </c>
      <c r="H135" s="119">
        <v>23.17585563659668</v>
      </c>
      <c r="I135" s="175"/>
      <c r="J135" s="175"/>
    </row>
    <row r="136" spans="2:10">
      <c r="B136" s="130" t="s">
        <v>111</v>
      </c>
      <c r="C136" s="178"/>
      <c r="D136" s="174"/>
      <c r="E136" s="118" t="s">
        <v>99</v>
      </c>
      <c r="F136" s="119">
        <v>35.981231689453196</v>
      </c>
      <c r="G136" s="119">
        <v>41.96675491333</v>
      </c>
      <c r="H136" s="119">
        <v>30.003316879272479</v>
      </c>
      <c r="I136" s="175"/>
      <c r="J136" s="175"/>
    </row>
    <row r="137" spans="2:10">
      <c r="B137" s="131" t="s">
        <v>111</v>
      </c>
      <c r="C137" s="178"/>
      <c r="D137" s="172" t="s">
        <v>170</v>
      </c>
      <c r="E137" s="118" t="s">
        <v>171</v>
      </c>
      <c r="F137" s="120">
        <v>267.99365234375</v>
      </c>
      <c r="G137" s="121">
        <v>284.31198120117199</v>
      </c>
      <c r="H137" s="121">
        <v>251.73173522949199</v>
      </c>
      <c r="I137" s="173">
        <f>SUM(F137:F138)</f>
        <v>297.89630432128899</v>
      </c>
      <c r="J137" s="173">
        <f>F137/(F137+F138)</f>
        <v>0.89962060104885289</v>
      </c>
    </row>
    <row r="138" spans="2:10">
      <c r="B138" s="131" t="s">
        <v>111</v>
      </c>
      <c r="C138" s="178"/>
      <c r="D138" s="172"/>
      <c r="E138" s="118" t="s">
        <v>172</v>
      </c>
      <c r="F138" s="120">
        <v>29.902651977539001</v>
      </c>
      <c r="G138" s="121">
        <v>35.278423309326158</v>
      </c>
      <c r="H138" s="121">
        <v>24.533008575439439</v>
      </c>
      <c r="I138" s="173"/>
      <c r="J138" s="173"/>
    </row>
    <row r="139" spans="2:10">
      <c r="B139" s="131" t="s">
        <v>129</v>
      </c>
      <c r="C139" s="178"/>
      <c r="D139" s="172" t="s">
        <v>25</v>
      </c>
      <c r="E139" s="118" t="s">
        <v>173</v>
      </c>
      <c r="F139" s="120">
        <v>0.26166322231292799</v>
      </c>
      <c r="G139" s="121">
        <v>1.2498347759246839</v>
      </c>
      <c r="H139" s="121">
        <v>1.098956260830164E-2</v>
      </c>
      <c r="I139" s="173">
        <f>SUM(F139:F140)</f>
        <v>24.132796645164529</v>
      </c>
      <c r="J139" s="173">
        <f>F139/(F139+F140)</f>
        <v>1.0842639838236787E-2</v>
      </c>
    </row>
    <row r="140" spans="2:10">
      <c r="B140" s="131" t="s">
        <v>129</v>
      </c>
      <c r="C140" s="178"/>
      <c r="D140" s="172"/>
      <c r="E140" s="118" t="s">
        <v>174</v>
      </c>
      <c r="F140" s="120">
        <v>23.871133422851599</v>
      </c>
      <c r="G140" s="121">
        <v>29.138809204101559</v>
      </c>
      <c r="H140" s="121">
        <v>19.283203125</v>
      </c>
      <c r="I140" s="173"/>
      <c r="J140" s="173"/>
    </row>
    <row r="141" spans="2:10">
      <c r="B141" s="131" t="s">
        <v>137</v>
      </c>
      <c r="C141" s="178"/>
      <c r="D141" s="172" t="s">
        <v>28</v>
      </c>
      <c r="E141" s="118" t="s">
        <v>176</v>
      </c>
      <c r="F141" s="119">
        <v>0</v>
      </c>
      <c r="G141" s="119">
        <v>0.75700402259826804</v>
      </c>
      <c r="H141" s="119">
        <v>0</v>
      </c>
      <c r="I141" s="173">
        <f>SUM(F141:F142)</f>
        <v>0</v>
      </c>
      <c r="J141" s="173" t="e">
        <f>F141/(F141+F142)</f>
        <v>#DIV/0!</v>
      </c>
    </row>
    <row r="142" spans="2:10">
      <c r="B142" s="131" t="s">
        <v>137</v>
      </c>
      <c r="C142" s="178"/>
      <c r="D142" s="172"/>
      <c r="E142" s="118" t="s">
        <v>177</v>
      </c>
      <c r="F142" s="119">
        <v>0</v>
      </c>
      <c r="G142" s="119">
        <v>0.75700402259826804</v>
      </c>
      <c r="H142" s="119">
        <v>0</v>
      </c>
      <c r="I142" s="173"/>
      <c r="J142" s="173"/>
    </row>
    <row r="143" spans="2:10">
      <c r="B143" s="131" t="s">
        <v>152</v>
      </c>
      <c r="C143" s="178"/>
      <c r="D143" s="172" t="s">
        <v>35</v>
      </c>
      <c r="E143" s="118" t="s">
        <v>217</v>
      </c>
      <c r="F143" s="119">
        <v>0</v>
      </c>
      <c r="G143" s="119">
        <v>0.79213535785675204</v>
      </c>
      <c r="H143" s="119">
        <v>0</v>
      </c>
      <c r="I143" s="173">
        <f>SUM(F143:F144)</f>
        <v>27.043850708007803</v>
      </c>
      <c r="J143" s="173">
        <f>F143/(F143+F144)</f>
        <v>0</v>
      </c>
    </row>
    <row r="144" spans="2:10">
      <c r="B144" s="131" t="s">
        <v>152</v>
      </c>
      <c r="C144" s="178"/>
      <c r="D144" s="172"/>
      <c r="E144" s="118" t="s">
        <v>218</v>
      </c>
      <c r="F144" s="119">
        <v>27.043850708007803</v>
      </c>
      <c r="G144" s="119">
        <v>32.295158386230483</v>
      </c>
      <c r="H144" s="119">
        <v>21.798397064208999</v>
      </c>
      <c r="I144" s="173"/>
      <c r="J144" s="173"/>
    </row>
    <row r="145" spans="2:10">
      <c r="B145" s="131" t="s">
        <v>181</v>
      </c>
      <c r="C145" s="178"/>
      <c r="D145" s="176" t="s">
        <v>219</v>
      </c>
      <c r="E145" s="118" t="s">
        <v>222</v>
      </c>
      <c r="F145" s="119">
        <v>10.61078796386718</v>
      </c>
      <c r="G145" s="119">
        <v>14.2613878250122</v>
      </c>
      <c r="H145" s="119">
        <v>7.6450514793395996</v>
      </c>
      <c r="I145" s="173">
        <f>SUM(F145:F146)</f>
        <v>10.61078796386718</v>
      </c>
      <c r="J145" s="173">
        <f>F145/(F145+F146)</f>
        <v>1</v>
      </c>
    </row>
    <row r="146" spans="2:10">
      <c r="B146" s="131" t="s">
        <v>181</v>
      </c>
      <c r="C146" s="177"/>
      <c r="D146" s="177"/>
      <c r="E146" s="118" t="s">
        <v>223</v>
      </c>
      <c r="F146" s="119">
        <v>0</v>
      </c>
      <c r="G146" s="119">
        <v>0.79391962289810003</v>
      </c>
      <c r="H146" s="119">
        <v>0</v>
      </c>
      <c r="I146" s="173"/>
      <c r="J146" s="173"/>
    </row>
    <row r="147" spans="2:10">
      <c r="B147" s="130" t="s">
        <v>130</v>
      </c>
      <c r="C147" s="176" t="str">
        <f>'N1 N2 ddPCR data'!B26</f>
        <v>177+178</v>
      </c>
      <c r="D147" s="174"/>
      <c r="E147" s="118" t="s">
        <v>117</v>
      </c>
      <c r="F147" s="119">
        <v>5.61992301940918</v>
      </c>
      <c r="G147" s="119">
        <v>8.3930177688598793</v>
      </c>
      <c r="H147" s="119">
        <v>3.538163423538208</v>
      </c>
      <c r="I147" s="175"/>
      <c r="J147" s="175"/>
    </row>
    <row r="148" spans="2:10">
      <c r="B148" s="130" t="s">
        <v>112</v>
      </c>
      <c r="C148" s="178"/>
      <c r="D148" s="174"/>
      <c r="E148" s="118" t="s">
        <v>99</v>
      </c>
      <c r="F148" s="119">
        <v>5.0100456237793001</v>
      </c>
      <c r="G148" s="119">
        <v>7.6276731491088796</v>
      </c>
      <c r="H148" s="119">
        <v>3.0736896991729719</v>
      </c>
      <c r="I148" s="175"/>
      <c r="J148" s="175"/>
    </row>
    <row r="149" spans="2:10">
      <c r="B149" s="130" t="s">
        <v>112</v>
      </c>
      <c r="C149" s="178"/>
      <c r="D149" s="172" t="s">
        <v>170</v>
      </c>
      <c r="E149" s="118" t="s">
        <v>171</v>
      </c>
      <c r="F149" s="120">
        <v>439.11665039062598</v>
      </c>
      <c r="G149" s="121">
        <v>460.20089721679602</v>
      </c>
      <c r="H149" s="121">
        <v>418.12640380859199</v>
      </c>
      <c r="I149" s="173">
        <f>SUM(F149:F150)</f>
        <v>441.11947307586769</v>
      </c>
      <c r="J149" s="173">
        <f>F149/(F149+F150)</f>
        <v>0.99545968199663393</v>
      </c>
    </row>
    <row r="150" spans="2:10">
      <c r="B150" s="130" t="s">
        <v>112</v>
      </c>
      <c r="C150" s="178"/>
      <c r="D150" s="172"/>
      <c r="E150" s="118" t="s">
        <v>172</v>
      </c>
      <c r="F150" s="120">
        <v>2.0028226852416999</v>
      </c>
      <c r="G150" s="121">
        <v>3.750731706619264</v>
      </c>
      <c r="H150" s="121">
        <v>0.90667235851287997</v>
      </c>
      <c r="I150" s="173"/>
      <c r="J150" s="173"/>
    </row>
    <row r="151" spans="2:10">
      <c r="B151" s="130" t="s">
        <v>130</v>
      </c>
      <c r="C151" s="178"/>
      <c r="D151" s="172" t="s">
        <v>25</v>
      </c>
      <c r="E151" s="118" t="s">
        <v>173</v>
      </c>
      <c r="F151" s="120">
        <v>1.4600485801696779</v>
      </c>
      <c r="G151" s="121">
        <v>3.173262834548952</v>
      </c>
      <c r="H151" s="121">
        <v>0.51330143213271995</v>
      </c>
      <c r="I151" s="173">
        <f>SUM(F151:F152)</f>
        <v>2.9200971603393557</v>
      </c>
      <c r="J151" s="173">
        <f>F151/(F151+F152)</f>
        <v>0.5</v>
      </c>
    </row>
    <row r="152" spans="2:10">
      <c r="B152" s="130" t="s">
        <v>130</v>
      </c>
      <c r="C152" s="178"/>
      <c r="D152" s="172"/>
      <c r="E152" s="118" t="s">
        <v>174</v>
      </c>
      <c r="F152" s="120">
        <v>1.4600485801696779</v>
      </c>
      <c r="G152" s="121">
        <v>3.173262834548952</v>
      </c>
      <c r="H152" s="121">
        <v>0.51330143213271995</v>
      </c>
      <c r="I152" s="173"/>
      <c r="J152" s="173"/>
    </row>
    <row r="153" spans="2:10">
      <c r="B153" s="130" t="s">
        <v>138</v>
      </c>
      <c r="C153" s="178"/>
      <c r="D153" s="172" t="s">
        <v>28</v>
      </c>
      <c r="E153" s="118" t="s">
        <v>176</v>
      </c>
      <c r="F153" s="119">
        <v>0</v>
      </c>
      <c r="G153" s="119">
        <v>0.90171861648559604</v>
      </c>
      <c r="H153" s="119">
        <v>0</v>
      </c>
      <c r="I153" s="173">
        <f>SUM(F153:F154)</f>
        <v>2.7092876434326199</v>
      </c>
      <c r="J153" s="173">
        <f>F153/(F153+F154)</f>
        <v>0</v>
      </c>
    </row>
    <row r="154" spans="2:10">
      <c r="B154" s="130" t="s">
        <v>138</v>
      </c>
      <c r="C154" s="178"/>
      <c r="D154" s="172"/>
      <c r="E154" s="118" t="s">
        <v>177</v>
      </c>
      <c r="F154" s="119">
        <v>2.7092876434326199</v>
      </c>
      <c r="G154" s="119">
        <v>4.9091725349426403</v>
      </c>
      <c r="H154" s="119">
        <v>1.2918347120285041</v>
      </c>
      <c r="I154" s="173"/>
      <c r="J154" s="173"/>
    </row>
    <row r="155" spans="2:10">
      <c r="B155" s="130" t="s">
        <v>153</v>
      </c>
      <c r="C155" s="178"/>
      <c r="D155" s="172" t="s">
        <v>35</v>
      </c>
      <c r="E155" s="118" t="s">
        <v>217</v>
      </c>
      <c r="F155" s="119">
        <v>0</v>
      </c>
      <c r="G155" s="119">
        <v>0.90298920869827204</v>
      </c>
      <c r="H155" s="119">
        <v>0</v>
      </c>
      <c r="I155" s="173">
        <f>SUM(F155:F156)</f>
        <v>2.11005821228028</v>
      </c>
      <c r="J155" s="173">
        <f>F155/(F155+F156)</f>
        <v>0</v>
      </c>
    </row>
    <row r="156" spans="2:10">
      <c r="B156" s="130" t="s">
        <v>153</v>
      </c>
      <c r="C156" s="178"/>
      <c r="D156" s="172"/>
      <c r="E156" s="118" t="s">
        <v>218</v>
      </c>
      <c r="F156" s="119">
        <v>2.11005821228028</v>
      </c>
      <c r="G156" s="119">
        <v>4.1100611686706401</v>
      </c>
      <c r="H156" s="119">
        <v>0.89635777473449596</v>
      </c>
      <c r="I156" s="173"/>
      <c r="J156" s="173"/>
    </row>
    <row r="157" spans="2:10">
      <c r="B157" s="130" t="s">
        <v>182</v>
      </c>
      <c r="C157" s="178"/>
      <c r="D157" s="176" t="s">
        <v>219</v>
      </c>
      <c r="E157" s="118" t="s">
        <v>222</v>
      </c>
      <c r="F157" s="119">
        <v>0.56293826103210398</v>
      </c>
      <c r="G157" s="119">
        <v>1.803328871726988</v>
      </c>
      <c r="H157" s="119">
        <v>8.5280813276767606E-2</v>
      </c>
      <c r="I157" s="173">
        <f>SUM(F157:F158)</f>
        <v>1.407370901107788</v>
      </c>
      <c r="J157" s="173">
        <f>F157/(F157+F158)</f>
        <v>0.39999282391656438</v>
      </c>
    </row>
    <row r="158" spans="2:10">
      <c r="B158" s="130" t="s">
        <v>182</v>
      </c>
      <c r="C158" s="177"/>
      <c r="D158" s="177"/>
      <c r="E158" s="118" t="s">
        <v>223</v>
      </c>
      <c r="F158" s="119">
        <v>0.84443264007568397</v>
      </c>
      <c r="G158" s="119">
        <v>2.238359451293944</v>
      </c>
      <c r="H158" s="119">
        <v>0.20039831101894359</v>
      </c>
      <c r="I158" s="173"/>
      <c r="J158" s="173"/>
    </row>
    <row r="159" spans="2:10">
      <c r="B159" s="130" t="s">
        <v>131</v>
      </c>
      <c r="C159" s="176" t="str">
        <f>'N1 N2 ddPCR data'!B28</f>
        <v>193+194</v>
      </c>
      <c r="D159" s="174"/>
      <c r="E159" s="118" t="s">
        <v>117</v>
      </c>
      <c r="F159" s="119">
        <v>4.9053230285644602</v>
      </c>
      <c r="G159" s="119">
        <v>7.4681925773620801</v>
      </c>
      <c r="H159" s="119">
        <v>3.009454965591432</v>
      </c>
      <c r="I159" s="175"/>
      <c r="J159" s="175"/>
    </row>
    <row r="160" spans="2:10">
      <c r="B160" s="130" t="s">
        <v>113</v>
      </c>
      <c r="C160" s="178"/>
      <c r="D160" s="174"/>
      <c r="E160" s="118" t="s">
        <v>99</v>
      </c>
      <c r="F160" s="119">
        <v>5.6453147888183599</v>
      </c>
      <c r="G160" s="119">
        <v>8.3577299118041992</v>
      </c>
      <c r="H160" s="119">
        <v>3.5955388545989999</v>
      </c>
      <c r="I160" s="175"/>
      <c r="J160" s="175"/>
    </row>
    <row r="161" spans="2:10">
      <c r="B161" s="130" t="s">
        <v>113</v>
      </c>
      <c r="C161" s="178"/>
      <c r="D161" s="172" t="s">
        <v>170</v>
      </c>
      <c r="E161" s="118" t="s">
        <v>171</v>
      </c>
      <c r="F161" s="120">
        <v>59.762524414062604</v>
      </c>
      <c r="G161" s="121">
        <v>67.117988586425597</v>
      </c>
      <c r="H161" s="121">
        <v>52.418529510497997</v>
      </c>
      <c r="I161" s="173">
        <f>SUM(F161:F162)</f>
        <v>62.335003471374627</v>
      </c>
      <c r="J161" s="173">
        <f>F161/(F161+F162)</f>
        <v>0.95873138824010251</v>
      </c>
    </row>
    <row r="162" spans="2:10">
      <c r="B162" s="130" t="s">
        <v>113</v>
      </c>
      <c r="C162" s="178"/>
      <c r="D162" s="172"/>
      <c r="E162" s="118" t="s">
        <v>172</v>
      </c>
      <c r="F162" s="120">
        <v>2.57247905731202</v>
      </c>
      <c r="G162" s="121">
        <v>4.42342853546144</v>
      </c>
      <c r="H162" s="121">
        <v>1.32815897464752</v>
      </c>
      <c r="I162" s="173"/>
      <c r="J162" s="173"/>
    </row>
    <row r="163" spans="2:10">
      <c r="B163" s="130" t="s">
        <v>131</v>
      </c>
      <c r="C163" s="178"/>
      <c r="D163" s="172" t="s">
        <v>25</v>
      </c>
      <c r="E163" s="118" t="s">
        <v>173</v>
      </c>
      <c r="F163" s="120">
        <v>1.4754294395446779</v>
      </c>
      <c r="G163" s="121">
        <v>3.0162715911865239</v>
      </c>
      <c r="H163" s="121">
        <v>0.57782143354416005</v>
      </c>
      <c r="I163" s="173">
        <f>SUM(F163:F164)</f>
        <v>3.1968089103698736</v>
      </c>
      <c r="J163" s="173">
        <f>F163/(F163+F164)</f>
        <v>0.46153194667302444</v>
      </c>
    </row>
    <row r="164" spans="2:10">
      <c r="B164" s="130" t="s">
        <v>131</v>
      </c>
      <c r="C164" s="178"/>
      <c r="D164" s="172"/>
      <c r="E164" s="118" t="s">
        <v>174</v>
      </c>
      <c r="F164" s="120">
        <v>1.7213794708251959</v>
      </c>
      <c r="G164" s="121">
        <v>3.3528444766998282</v>
      </c>
      <c r="H164" s="121">
        <v>0.73126339912414395</v>
      </c>
      <c r="I164" s="173"/>
      <c r="J164" s="173"/>
    </row>
    <row r="165" spans="2:10">
      <c r="B165" s="130" t="s">
        <v>139</v>
      </c>
      <c r="C165" s="178"/>
      <c r="D165" s="172" t="s">
        <v>28</v>
      </c>
      <c r="E165" s="118" t="s">
        <v>176</v>
      </c>
      <c r="F165" s="119">
        <v>0.49369306564331</v>
      </c>
      <c r="G165" s="119">
        <v>1.581481695175172</v>
      </c>
      <c r="H165" s="119">
        <v>7.47911706566812E-2</v>
      </c>
      <c r="I165" s="173">
        <f>SUM(F165:F166)</f>
        <v>3.2096461296081498</v>
      </c>
      <c r="J165" s="173">
        <f>F165/(F165+F166)</f>
        <v>0.15381541942867782</v>
      </c>
    </row>
    <row r="166" spans="2:10">
      <c r="B166" s="130" t="s">
        <v>139</v>
      </c>
      <c r="C166" s="178"/>
      <c r="D166" s="172"/>
      <c r="E166" s="118" t="s">
        <v>177</v>
      </c>
      <c r="F166" s="119">
        <v>2.7159530639648399</v>
      </c>
      <c r="G166" s="119">
        <v>4.6701865196228001</v>
      </c>
      <c r="H166" s="119">
        <v>1.4022235870361319</v>
      </c>
      <c r="I166" s="173"/>
      <c r="J166" s="173"/>
    </row>
    <row r="167" spans="2:10">
      <c r="B167" s="130" t="s">
        <v>154</v>
      </c>
      <c r="C167" s="178"/>
      <c r="D167" s="172" t="s">
        <v>35</v>
      </c>
      <c r="E167" s="118" t="s">
        <v>217</v>
      </c>
      <c r="F167" s="119">
        <v>0</v>
      </c>
      <c r="G167" s="119">
        <v>0.84099268913269198</v>
      </c>
      <c r="H167" s="119">
        <v>0</v>
      </c>
      <c r="I167" s="173">
        <f>SUM(F167:F168)</f>
        <v>3.6502563476562599</v>
      </c>
      <c r="J167" s="173">
        <f>F167/(F167+F168)</f>
        <v>0</v>
      </c>
    </row>
    <row r="168" spans="2:10">
      <c r="B168" s="130" t="s">
        <v>154</v>
      </c>
      <c r="C168" s="178"/>
      <c r="D168" s="172"/>
      <c r="E168" s="118" t="s">
        <v>218</v>
      </c>
      <c r="F168" s="119">
        <v>3.6502563476562599</v>
      </c>
      <c r="G168" s="119">
        <v>6.0286579132079998</v>
      </c>
      <c r="H168" s="119">
        <v>1.9991474151611319</v>
      </c>
      <c r="I168" s="173"/>
      <c r="J168" s="173"/>
    </row>
    <row r="169" spans="2:10">
      <c r="B169" s="130" t="s">
        <v>183</v>
      </c>
      <c r="C169" s="178"/>
      <c r="D169" s="176" t="s">
        <v>219</v>
      </c>
      <c r="E169" s="118" t="s">
        <v>222</v>
      </c>
      <c r="F169" s="119">
        <v>0.51270713806152401</v>
      </c>
      <c r="G169" s="119">
        <v>1.6423979997634881</v>
      </c>
      <c r="H169" s="119">
        <v>7.7671542763709994E-2</v>
      </c>
      <c r="I169" s="173">
        <f>SUM(F169:F170)</f>
        <v>2.5638708114624036</v>
      </c>
      <c r="J169" s="173">
        <f>F169/(F169+F170)</f>
        <v>0.19997385818713756</v>
      </c>
    </row>
    <row r="170" spans="2:10">
      <c r="B170" s="130" t="s">
        <v>183</v>
      </c>
      <c r="C170" s="177"/>
      <c r="D170" s="177"/>
      <c r="E170" s="118" t="s">
        <v>223</v>
      </c>
      <c r="F170" s="119">
        <v>2.0511636734008798</v>
      </c>
      <c r="G170" s="119">
        <v>3.8412783145904559</v>
      </c>
      <c r="H170" s="119">
        <v>0.92855358123779197</v>
      </c>
      <c r="I170" s="173"/>
      <c r="J170" s="173"/>
    </row>
    <row r="171" spans="2:10">
      <c r="B171" s="130" t="s">
        <v>125</v>
      </c>
      <c r="C171" s="176" t="str">
        <f>'N1 N2 ddPCR data'!B30</f>
        <v>NTC</v>
      </c>
      <c r="D171" s="174"/>
      <c r="E171" s="118" t="s">
        <v>117</v>
      </c>
      <c r="F171" s="119">
        <v>0</v>
      </c>
      <c r="G171" s="119">
        <v>0.79374086856841997</v>
      </c>
      <c r="H171" s="119">
        <v>0</v>
      </c>
      <c r="I171" s="175"/>
      <c r="J171" s="175"/>
    </row>
    <row r="172" spans="2:10">
      <c r="B172" s="130" t="s">
        <v>107</v>
      </c>
      <c r="C172" s="178"/>
      <c r="D172" s="174"/>
      <c r="E172" s="118" t="s">
        <v>99</v>
      </c>
      <c r="F172" s="119">
        <v>0.500599145889282</v>
      </c>
      <c r="G172" s="119">
        <v>1.6036070585250839</v>
      </c>
      <c r="H172" s="119">
        <v>7.58373513817788E-2</v>
      </c>
      <c r="I172" s="175"/>
      <c r="J172" s="175"/>
    </row>
    <row r="173" spans="2:10">
      <c r="B173" s="130" t="s">
        <v>107</v>
      </c>
      <c r="C173" s="178"/>
      <c r="D173" s="172" t="s">
        <v>170</v>
      </c>
      <c r="E173" s="118" t="s">
        <v>171</v>
      </c>
      <c r="F173" s="120">
        <v>0.73108654022216801</v>
      </c>
      <c r="G173" s="121">
        <v>1.937871575355528</v>
      </c>
      <c r="H173" s="121">
        <v>0.1735009253025056</v>
      </c>
      <c r="I173" s="173">
        <f>SUM(F173:F174)</f>
        <v>1.949627208709716</v>
      </c>
      <c r="J173" s="173">
        <f>F173/(F173+F174)</f>
        <v>0.37498786278532131</v>
      </c>
    </row>
    <row r="174" spans="2:10">
      <c r="B174" s="130" t="s">
        <v>107</v>
      </c>
      <c r="C174" s="178"/>
      <c r="D174" s="172"/>
      <c r="E174" s="118" t="s">
        <v>172</v>
      </c>
      <c r="F174" s="120">
        <v>1.2185406684875479</v>
      </c>
      <c r="G174" s="121">
        <v>2.6482911109924321</v>
      </c>
      <c r="H174" s="121">
        <v>0.428402930498124</v>
      </c>
      <c r="I174" s="173"/>
      <c r="J174" s="173"/>
    </row>
    <row r="175" spans="2:10">
      <c r="B175" s="130" t="s">
        <v>125</v>
      </c>
      <c r="C175" s="178"/>
      <c r="D175" s="172" t="s">
        <v>25</v>
      </c>
      <c r="E175" s="118" t="s">
        <v>173</v>
      </c>
      <c r="F175" s="120">
        <v>0</v>
      </c>
      <c r="G175" s="121">
        <v>0.83039265871047996</v>
      </c>
      <c r="H175" s="121">
        <v>0</v>
      </c>
      <c r="I175" s="173">
        <f>SUM(F175:F176)</f>
        <v>0</v>
      </c>
      <c r="J175" s="173" t="e">
        <f>F175/(F175+F176)</f>
        <v>#DIV/0!</v>
      </c>
    </row>
    <row r="176" spans="2:10">
      <c r="B176" s="130" t="s">
        <v>125</v>
      </c>
      <c r="C176" s="178"/>
      <c r="D176" s="172"/>
      <c r="E176" s="118" t="s">
        <v>174</v>
      </c>
      <c r="F176" s="120">
        <v>0</v>
      </c>
      <c r="G176" s="121">
        <v>0.83039265871047996</v>
      </c>
      <c r="H176" s="121">
        <v>0</v>
      </c>
      <c r="I176" s="173"/>
      <c r="J176" s="173"/>
    </row>
    <row r="177" spans="2:10">
      <c r="B177" s="130" t="s">
        <v>133</v>
      </c>
      <c r="C177" s="178"/>
      <c r="D177" s="172" t="s">
        <v>28</v>
      </c>
      <c r="E177" s="118" t="s">
        <v>176</v>
      </c>
      <c r="F177" s="119">
        <v>0</v>
      </c>
      <c r="G177" s="119">
        <v>0.78047120571136397</v>
      </c>
      <c r="H177" s="119">
        <v>0</v>
      </c>
      <c r="I177" s="173">
        <f>SUM(F177:F178)</f>
        <v>0.260490036010742</v>
      </c>
      <c r="J177" s="173">
        <f>F177/(F177+F178)</f>
        <v>0</v>
      </c>
    </row>
    <row r="178" spans="2:10">
      <c r="B178" s="130" t="s">
        <v>133</v>
      </c>
      <c r="C178" s="178"/>
      <c r="D178" s="172"/>
      <c r="E178" s="118" t="s">
        <v>177</v>
      </c>
      <c r="F178" s="119">
        <v>0.260490036010742</v>
      </c>
      <c r="G178" s="119">
        <v>1.244230389595032</v>
      </c>
      <c r="H178" s="119">
        <v>1.094029005616904E-2</v>
      </c>
      <c r="I178" s="173"/>
      <c r="J178" s="173"/>
    </row>
    <row r="179" spans="2:10">
      <c r="B179" s="133" t="s">
        <v>148</v>
      </c>
      <c r="C179" s="178"/>
      <c r="D179" s="172" t="s">
        <v>35</v>
      </c>
      <c r="E179" s="118" t="s">
        <v>217</v>
      </c>
      <c r="F179" s="119">
        <v>0</v>
      </c>
      <c r="G179" s="119">
        <v>0.81263566017150801</v>
      </c>
      <c r="H179" s="119">
        <v>0</v>
      </c>
      <c r="I179" s="173">
        <f>SUM(F179:F180)</f>
        <v>0</v>
      </c>
      <c r="J179" s="173" t="e">
        <f>F179/(F179+F180)</f>
        <v>#DIV/0!</v>
      </c>
    </row>
    <row r="180" spans="2:10">
      <c r="B180" s="133" t="s">
        <v>148</v>
      </c>
      <c r="C180" s="178"/>
      <c r="D180" s="172"/>
      <c r="E180" s="118" t="s">
        <v>218</v>
      </c>
      <c r="F180" s="119">
        <v>0</v>
      </c>
      <c r="G180" s="119">
        <v>0.81263566017150801</v>
      </c>
      <c r="H180" s="119">
        <v>0</v>
      </c>
      <c r="I180" s="173"/>
      <c r="J180" s="173"/>
    </row>
    <row r="181" spans="2:10">
      <c r="B181" s="133" t="s">
        <v>191</v>
      </c>
      <c r="C181" s="178"/>
      <c r="D181" s="176" t="s">
        <v>219</v>
      </c>
      <c r="E181" s="118" t="s">
        <v>222</v>
      </c>
      <c r="F181" s="119">
        <v>0</v>
      </c>
      <c r="G181" s="119">
        <v>0.78315913677215598</v>
      </c>
      <c r="H181" s="119">
        <v>0</v>
      </c>
      <c r="I181" s="173">
        <f>SUM(F181:F182)</f>
        <v>0.26138708591461202</v>
      </c>
      <c r="J181" s="173">
        <f>F181/(F181+F182)</f>
        <v>0</v>
      </c>
    </row>
    <row r="182" spans="2:10">
      <c r="B182" s="133" t="s">
        <v>191</v>
      </c>
      <c r="C182" s="177"/>
      <c r="D182" s="177"/>
      <c r="E182" s="118" t="s">
        <v>223</v>
      </c>
      <c r="F182" s="119">
        <v>0.26138708591461202</v>
      </c>
      <c r="G182" s="119">
        <v>1.2485157251358041</v>
      </c>
      <c r="H182" s="119">
        <v>1.097796484827996E-2</v>
      </c>
      <c r="I182" s="173"/>
      <c r="J182" s="173"/>
    </row>
    <row r="183" spans="2:10">
      <c r="B183" s="130" t="s">
        <v>132</v>
      </c>
      <c r="C183" s="172" t="str">
        <f>'N1 N2 ddPCR data'!B32</f>
        <v>Positive Control</v>
      </c>
      <c r="D183" s="174"/>
      <c r="E183" s="118" t="s">
        <v>117</v>
      </c>
      <c r="F183" s="119">
        <v>33.408654785156202</v>
      </c>
      <c r="G183" s="119">
        <v>39.133243560791001</v>
      </c>
      <c r="H183" s="119">
        <v>27.691019058227521</v>
      </c>
      <c r="I183" s="175"/>
      <c r="J183" s="175"/>
    </row>
    <row r="184" spans="2:10">
      <c r="B184" s="130" t="s">
        <v>114</v>
      </c>
      <c r="C184" s="172"/>
      <c r="D184" s="174"/>
      <c r="E184" s="118" t="s">
        <v>99</v>
      </c>
      <c r="F184" s="119">
        <v>33.333419799804602</v>
      </c>
      <c r="G184" s="119">
        <v>39.001979827880838</v>
      </c>
      <c r="H184" s="119">
        <v>27.671682357788079</v>
      </c>
      <c r="I184" s="175"/>
      <c r="J184" s="175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289">
    <mergeCell ref="C111:C122"/>
    <mergeCell ref="C123:C134"/>
    <mergeCell ref="C135:C146"/>
    <mergeCell ref="C147:C158"/>
    <mergeCell ref="C159:C170"/>
    <mergeCell ref="C171:C182"/>
    <mergeCell ref="C183:C184"/>
    <mergeCell ref="I13:I14"/>
    <mergeCell ref="J13:J14"/>
    <mergeCell ref="I25:I26"/>
    <mergeCell ref="J25:J26"/>
    <mergeCell ref="I65:I66"/>
    <mergeCell ref="J65:J66"/>
    <mergeCell ref="C3:C14"/>
    <mergeCell ref="C15:C26"/>
    <mergeCell ref="C27:C38"/>
    <mergeCell ref="C39:C50"/>
    <mergeCell ref="C51:C62"/>
    <mergeCell ref="C63:C74"/>
    <mergeCell ref="C75:C86"/>
    <mergeCell ref="C87:C98"/>
    <mergeCell ref="C99:C110"/>
    <mergeCell ref="D133:D134"/>
    <mergeCell ref="D145:D146"/>
    <mergeCell ref="D157:D158"/>
    <mergeCell ref="I69:I70"/>
    <mergeCell ref="J69:J70"/>
    <mergeCell ref="I71:I72"/>
    <mergeCell ref="J71:J72"/>
    <mergeCell ref="I75:I76"/>
    <mergeCell ref="J75:J76"/>
    <mergeCell ref="I77:I78"/>
    <mergeCell ref="J77:J78"/>
    <mergeCell ref="I79:I80"/>
    <mergeCell ref="J89:J90"/>
    <mergeCell ref="I91:I92"/>
    <mergeCell ref="J91:J92"/>
    <mergeCell ref="I83:I84"/>
    <mergeCell ref="J83:J84"/>
    <mergeCell ref="D87:D88"/>
    <mergeCell ref="I87:I88"/>
    <mergeCell ref="J79:J80"/>
    <mergeCell ref="I81:I82"/>
    <mergeCell ref="J81:J82"/>
    <mergeCell ref="I73:I74"/>
    <mergeCell ref="J73:J74"/>
    <mergeCell ref="I133:I134"/>
    <mergeCell ref="J133:J134"/>
    <mergeCell ref="I145:I146"/>
    <mergeCell ref="J145:J146"/>
    <mergeCell ref="I157:I158"/>
    <mergeCell ref="J157:J158"/>
    <mergeCell ref="I169:I170"/>
    <mergeCell ref="J169:J170"/>
    <mergeCell ref="J39:J40"/>
    <mergeCell ref="I41:I42"/>
    <mergeCell ref="J41:J42"/>
    <mergeCell ref="I61:I62"/>
    <mergeCell ref="J61:J62"/>
    <mergeCell ref="I85:I86"/>
    <mergeCell ref="J85:J86"/>
    <mergeCell ref="I67:I68"/>
    <mergeCell ref="J67:J68"/>
    <mergeCell ref="D13:D14"/>
    <mergeCell ref="D25:D26"/>
    <mergeCell ref="D37:D38"/>
    <mergeCell ref="D49:D50"/>
    <mergeCell ref="D61:D62"/>
    <mergeCell ref="D73:D74"/>
    <mergeCell ref="D85:D86"/>
    <mergeCell ref="D97:D98"/>
    <mergeCell ref="D109:D110"/>
    <mergeCell ref="D41:D42"/>
    <mergeCell ref="D43:D44"/>
    <mergeCell ref="D69:D70"/>
    <mergeCell ref="D71:D72"/>
    <mergeCell ref="D65:D66"/>
    <mergeCell ref="D67:D68"/>
    <mergeCell ref="D81:D82"/>
    <mergeCell ref="D75:D76"/>
    <mergeCell ref="D77:D78"/>
    <mergeCell ref="D79:D80"/>
    <mergeCell ref="D91:D92"/>
    <mergeCell ref="D83:D84"/>
    <mergeCell ref="D11:D12"/>
    <mergeCell ref="I11:I12"/>
    <mergeCell ref="J11:J12"/>
    <mergeCell ref="D9:D10"/>
    <mergeCell ref="I9:I10"/>
    <mergeCell ref="J9:J10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J19:J20"/>
    <mergeCell ref="D21:D22"/>
    <mergeCell ref="I21:I22"/>
    <mergeCell ref="J21:J22"/>
    <mergeCell ref="D15:D16"/>
    <mergeCell ref="I15:I16"/>
    <mergeCell ref="J15:J16"/>
    <mergeCell ref="D17:D18"/>
    <mergeCell ref="I17:I18"/>
    <mergeCell ref="J17:J18"/>
    <mergeCell ref="D19:D20"/>
    <mergeCell ref="I19:I20"/>
    <mergeCell ref="J29:J30"/>
    <mergeCell ref="D31:D32"/>
    <mergeCell ref="I31:I32"/>
    <mergeCell ref="J31:J32"/>
    <mergeCell ref="D23:D24"/>
    <mergeCell ref="I23:I24"/>
    <mergeCell ref="J23:J24"/>
    <mergeCell ref="D27:D28"/>
    <mergeCell ref="I27:I28"/>
    <mergeCell ref="J27:J28"/>
    <mergeCell ref="D29:D30"/>
    <mergeCell ref="I29:I30"/>
    <mergeCell ref="I43:I44"/>
    <mergeCell ref="J43:J44"/>
    <mergeCell ref="D33:D34"/>
    <mergeCell ref="I33:I34"/>
    <mergeCell ref="J33:J34"/>
    <mergeCell ref="D35:D36"/>
    <mergeCell ref="I35:I36"/>
    <mergeCell ref="J35:J36"/>
    <mergeCell ref="D39:D40"/>
    <mergeCell ref="I39:I40"/>
    <mergeCell ref="I37:I38"/>
    <mergeCell ref="J37:J38"/>
    <mergeCell ref="J47:J48"/>
    <mergeCell ref="D51:D52"/>
    <mergeCell ref="I51:I52"/>
    <mergeCell ref="J51:J52"/>
    <mergeCell ref="D53:D54"/>
    <mergeCell ref="I53:I54"/>
    <mergeCell ref="J53:J54"/>
    <mergeCell ref="D45:D46"/>
    <mergeCell ref="I45:I46"/>
    <mergeCell ref="J45:J46"/>
    <mergeCell ref="D47:D48"/>
    <mergeCell ref="I47:I48"/>
    <mergeCell ref="I49:I50"/>
    <mergeCell ref="J49:J50"/>
    <mergeCell ref="J57:J58"/>
    <mergeCell ref="D59:D60"/>
    <mergeCell ref="I59:I60"/>
    <mergeCell ref="J59:J60"/>
    <mergeCell ref="D63:D64"/>
    <mergeCell ref="I63:I64"/>
    <mergeCell ref="J63:J64"/>
    <mergeCell ref="D55:D56"/>
    <mergeCell ref="I55:I56"/>
    <mergeCell ref="J55:J56"/>
    <mergeCell ref="D57:D58"/>
    <mergeCell ref="I57:I58"/>
    <mergeCell ref="J87:J88"/>
    <mergeCell ref="D89:D90"/>
    <mergeCell ref="I89:I90"/>
    <mergeCell ref="J99:J100"/>
    <mergeCell ref="D101:D102"/>
    <mergeCell ref="I101:I102"/>
    <mergeCell ref="J101:J102"/>
    <mergeCell ref="D103:D104"/>
    <mergeCell ref="I103:I104"/>
    <mergeCell ref="J103:J104"/>
    <mergeCell ref="D93:D94"/>
    <mergeCell ref="I93:I94"/>
    <mergeCell ref="J93:J94"/>
    <mergeCell ref="D95:D96"/>
    <mergeCell ref="I95:I96"/>
    <mergeCell ref="J95:J96"/>
    <mergeCell ref="D99:D100"/>
    <mergeCell ref="I99:I100"/>
    <mergeCell ref="I97:I98"/>
    <mergeCell ref="J97:J98"/>
    <mergeCell ref="J107:J108"/>
    <mergeCell ref="D111:D112"/>
    <mergeCell ref="I111:I112"/>
    <mergeCell ref="J111:J112"/>
    <mergeCell ref="D113:D114"/>
    <mergeCell ref="I113:I114"/>
    <mergeCell ref="J113:J114"/>
    <mergeCell ref="D105:D106"/>
    <mergeCell ref="I105:I106"/>
    <mergeCell ref="J105:J106"/>
    <mergeCell ref="D107:D108"/>
    <mergeCell ref="I107:I108"/>
    <mergeCell ref="I109:I110"/>
    <mergeCell ref="J109:J110"/>
    <mergeCell ref="J117:J118"/>
    <mergeCell ref="D119:D120"/>
    <mergeCell ref="I119:I120"/>
    <mergeCell ref="J119:J120"/>
    <mergeCell ref="D123:D124"/>
    <mergeCell ref="I123:I124"/>
    <mergeCell ref="J123:J124"/>
    <mergeCell ref="D115:D116"/>
    <mergeCell ref="I115:I116"/>
    <mergeCell ref="J115:J116"/>
    <mergeCell ref="D117:D118"/>
    <mergeCell ref="I117:I118"/>
    <mergeCell ref="D121:D122"/>
    <mergeCell ref="I121:I122"/>
    <mergeCell ref="J121:J122"/>
    <mergeCell ref="D129:D130"/>
    <mergeCell ref="I129:I130"/>
    <mergeCell ref="J129:J130"/>
    <mergeCell ref="D131:D132"/>
    <mergeCell ref="I131:I132"/>
    <mergeCell ref="J131:J132"/>
    <mergeCell ref="D125:D126"/>
    <mergeCell ref="I125:I126"/>
    <mergeCell ref="J125:J126"/>
    <mergeCell ref="D127:D128"/>
    <mergeCell ref="I127:I128"/>
    <mergeCell ref="J127:J128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D139:D140"/>
    <mergeCell ref="I139:I140"/>
    <mergeCell ref="J149:J150"/>
    <mergeCell ref="D151:D152"/>
    <mergeCell ref="I151:I152"/>
    <mergeCell ref="J151:J152"/>
    <mergeCell ref="D143:D144"/>
    <mergeCell ref="I143:I144"/>
    <mergeCell ref="J143:J144"/>
    <mergeCell ref="D147:D148"/>
    <mergeCell ref="I147:I148"/>
    <mergeCell ref="J147:J148"/>
    <mergeCell ref="D149:D150"/>
    <mergeCell ref="I149:I150"/>
    <mergeCell ref="J159:J160"/>
    <mergeCell ref="D161:D162"/>
    <mergeCell ref="I161:I162"/>
    <mergeCell ref="J161:J162"/>
    <mergeCell ref="D163:D164"/>
    <mergeCell ref="I163:I164"/>
    <mergeCell ref="J163:J164"/>
    <mergeCell ref="D153:D154"/>
    <mergeCell ref="I153:I154"/>
    <mergeCell ref="J153:J154"/>
    <mergeCell ref="D155:D156"/>
    <mergeCell ref="I155:I156"/>
    <mergeCell ref="J155:J156"/>
    <mergeCell ref="D159:D160"/>
    <mergeCell ref="I159:I160"/>
    <mergeCell ref="J167:J168"/>
    <mergeCell ref="D171:D172"/>
    <mergeCell ref="I171:I172"/>
    <mergeCell ref="J171:J172"/>
    <mergeCell ref="D173:D174"/>
    <mergeCell ref="I173:I174"/>
    <mergeCell ref="J173:J174"/>
    <mergeCell ref="D165:D166"/>
    <mergeCell ref="I165:I166"/>
    <mergeCell ref="J165:J166"/>
    <mergeCell ref="D167:D168"/>
    <mergeCell ref="I167:I168"/>
    <mergeCell ref="D169:D170"/>
    <mergeCell ref="D179:D180"/>
    <mergeCell ref="I179:I180"/>
    <mergeCell ref="J179:J180"/>
    <mergeCell ref="D183:D184"/>
    <mergeCell ref="I183:I184"/>
    <mergeCell ref="J183:J184"/>
    <mergeCell ref="D175:D176"/>
    <mergeCell ref="I175:I176"/>
    <mergeCell ref="J175:J176"/>
    <mergeCell ref="D177:D178"/>
    <mergeCell ref="I177:I178"/>
    <mergeCell ref="J177:J178"/>
    <mergeCell ref="D181:D182"/>
    <mergeCell ref="I181:I182"/>
    <mergeCell ref="J181:J18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181"/>
  <sheetViews>
    <sheetView topLeftCell="A156" zoomScale="125" workbookViewId="0">
      <selection activeCell="D176" sqref="D176:F177"/>
    </sheetView>
  </sheetViews>
  <sheetFormatPr defaultColWidth="10.83203125" defaultRowHeight="15.5"/>
  <cols>
    <col min="1" max="1" width="10.83203125" style="129"/>
    <col min="2" max="2" width="10.83203125" style="171"/>
    <col min="3" max="3" width="14.6640625" style="129" customWidth="1"/>
    <col min="4" max="4" width="14.6640625" style="114" customWidth="1"/>
    <col min="5" max="6" width="10.83203125" style="114"/>
    <col min="7" max="16384" width="10.83203125" style="129"/>
  </cols>
  <sheetData>
    <row r="1" spans="1:58">
      <c r="A1" t="s">
        <v>40</v>
      </c>
      <c r="B1" s="170" t="s">
        <v>41</v>
      </c>
      <c r="C1" t="s">
        <v>42</v>
      </c>
      <c r="D1" s="114" t="s">
        <v>43</v>
      </c>
      <c r="E1" s="114" t="s">
        <v>44</v>
      </c>
      <c r="F1" s="114" t="s">
        <v>45</v>
      </c>
      <c r="G1" t="s">
        <v>46</v>
      </c>
      <c r="H1" t="s">
        <v>47</v>
      </c>
      <c r="I1" t="s">
        <v>48</v>
      </c>
      <c r="J1" t="s">
        <v>49</v>
      </c>
      <c r="K1" t="s">
        <v>50</v>
      </c>
      <c r="L1" t="s">
        <v>51</v>
      </c>
      <c r="M1" t="s">
        <v>52</v>
      </c>
      <c r="N1" t="s">
        <v>53</v>
      </c>
      <c r="O1" t="s">
        <v>54</v>
      </c>
      <c r="P1" t="s">
        <v>55</v>
      </c>
      <c r="Q1" t="s">
        <v>56</v>
      </c>
      <c r="R1" t="s">
        <v>57</v>
      </c>
      <c r="S1" t="s">
        <v>58</v>
      </c>
      <c r="T1" t="s">
        <v>59</v>
      </c>
      <c r="U1" t="s">
        <v>60</v>
      </c>
      <c r="V1" t="s">
        <v>61</v>
      </c>
      <c r="W1" t="s">
        <v>62</v>
      </c>
      <c r="X1" t="s">
        <v>63</v>
      </c>
      <c r="Y1" t="s">
        <v>64</v>
      </c>
      <c r="Z1" t="s">
        <v>65</v>
      </c>
      <c r="AA1" t="s">
        <v>66</v>
      </c>
      <c r="AB1" t="s">
        <v>67</v>
      </c>
      <c r="AC1" t="s">
        <v>68</v>
      </c>
      <c r="AD1" t="s">
        <v>69</v>
      </c>
      <c r="AE1" t="s">
        <v>70</v>
      </c>
      <c r="AF1" t="s">
        <v>71</v>
      </c>
      <c r="AG1" t="s">
        <v>72</v>
      </c>
      <c r="AH1" t="s">
        <v>73</v>
      </c>
      <c r="AI1" t="s">
        <v>74</v>
      </c>
      <c r="AJ1" t="s">
        <v>75</v>
      </c>
      <c r="AK1" t="s">
        <v>76</v>
      </c>
      <c r="AL1" t="s">
        <v>77</v>
      </c>
      <c r="AM1" t="s">
        <v>78</v>
      </c>
      <c r="AN1" t="s">
        <v>79</v>
      </c>
      <c r="AO1" t="s">
        <v>80</v>
      </c>
      <c r="AP1" t="s">
        <v>81</v>
      </c>
      <c r="AQ1" t="s">
        <v>82</v>
      </c>
      <c r="AR1" t="s">
        <v>83</v>
      </c>
      <c r="AS1" t="s">
        <v>84</v>
      </c>
      <c r="AT1" t="s">
        <v>85</v>
      </c>
      <c r="AU1" t="s">
        <v>86</v>
      </c>
      <c r="AV1" t="s">
        <v>87</v>
      </c>
      <c r="AW1" t="s">
        <v>88</v>
      </c>
      <c r="AX1" t="s">
        <v>89</v>
      </c>
      <c r="AY1" t="s">
        <v>90</v>
      </c>
      <c r="AZ1" t="s">
        <v>91</v>
      </c>
      <c r="BA1" t="s">
        <v>92</v>
      </c>
      <c r="BB1" t="s">
        <v>93</v>
      </c>
      <c r="BC1" t="s">
        <v>94</v>
      </c>
      <c r="BD1" t="s">
        <v>95</v>
      </c>
      <c r="BE1" t="s">
        <v>96</v>
      </c>
      <c r="BF1" t="s">
        <v>97</v>
      </c>
    </row>
    <row r="2" spans="1:58">
      <c r="A2" t="s">
        <v>98</v>
      </c>
      <c r="B2" s="170">
        <v>752</v>
      </c>
      <c r="C2" t="s">
        <v>256</v>
      </c>
      <c r="D2" s="114">
        <v>622.65405273437602</v>
      </c>
      <c r="E2" s="114">
        <v>649.24127197265602</v>
      </c>
      <c r="F2" s="114">
        <v>596.21612548828</v>
      </c>
      <c r="G2">
        <v>162.31031799316401</v>
      </c>
      <c r="H2">
        <v>149.05403137207</v>
      </c>
      <c r="I2">
        <v>17122</v>
      </c>
      <c r="J2">
        <v>2122</v>
      </c>
      <c r="K2">
        <v>15000</v>
      </c>
      <c r="L2">
        <v>3</v>
      </c>
      <c r="M2">
        <v>2119</v>
      </c>
      <c r="N2">
        <v>6</v>
      </c>
      <c r="O2">
        <v>14994</v>
      </c>
      <c r="P2">
        <v>0.1478796399848</v>
      </c>
      <c r="Q2"/>
      <c r="R2"/>
      <c r="S2"/>
      <c r="T2"/>
      <c r="U2"/>
      <c r="V2"/>
      <c r="W2"/>
      <c r="X2">
        <v>4376.470703125</v>
      </c>
      <c r="Y2"/>
      <c r="Z2"/>
      <c r="AA2" t="s">
        <v>257</v>
      </c>
      <c r="AB2">
        <v>251.65383976814201</v>
      </c>
      <c r="AC2"/>
      <c r="AD2"/>
      <c r="AE2">
        <v>419.98913823538197</v>
      </c>
      <c r="AF2">
        <v>83.318541300902893</v>
      </c>
      <c r="AG2">
        <v>99.604201542744093</v>
      </c>
      <c r="AH2"/>
      <c r="AI2"/>
      <c r="AJ2">
        <v>99.867909592842196</v>
      </c>
      <c r="AK2">
        <v>99.340493492646104</v>
      </c>
      <c r="AL2">
        <v>4432.3399369422305</v>
      </c>
      <c r="AM2">
        <v>4214.7043683756501</v>
      </c>
      <c r="AN2">
        <v>4241.6768410130799</v>
      </c>
      <c r="AO2"/>
      <c r="AP2"/>
      <c r="AQ2"/>
      <c r="AR2"/>
      <c r="AS2">
        <v>159.050048828125</v>
      </c>
      <c r="AT2">
        <v>152.286697387695</v>
      </c>
      <c r="AU2"/>
      <c r="AV2"/>
      <c r="AW2"/>
      <c r="AX2"/>
      <c r="AY2"/>
      <c r="AZ2"/>
      <c r="BA2">
        <v>336.312216677771</v>
      </c>
      <c r="BB2">
        <v>166.995462858514</v>
      </c>
      <c r="BC2"/>
      <c r="BD2"/>
      <c r="BE2">
        <v>99.736824324196306</v>
      </c>
      <c r="BF2">
        <v>99.471578761291994</v>
      </c>
    </row>
    <row r="3" spans="1:58">
      <c r="A3" t="s">
        <v>98</v>
      </c>
      <c r="B3" s="170">
        <v>752</v>
      </c>
      <c r="C3" t="s">
        <v>257</v>
      </c>
      <c r="D3" s="114">
        <v>2.4742481231689402</v>
      </c>
      <c r="E3" s="114">
        <v>4.4831948280334402</v>
      </c>
      <c r="F3" s="114">
        <v>1.1797791719436641</v>
      </c>
      <c r="G3">
        <v>1.12079870700836</v>
      </c>
      <c r="H3">
        <v>0.29494479298591603</v>
      </c>
      <c r="I3">
        <v>17122</v>
      </c>
      <c r="J3">
        <v>9</v>
      </c>
      <c r="K3">
        <v>17113</v>
      </c>
      <c r="L3">
        <v>3</v>
      </c>
      <c r="M3">
        <v>2119</v>
      </c>
      <c r="N3">
        <v>6</v>
      </c>
      <c r="O3">
        <v>14994</v>
      </c>
      <c r="P3">
        <v>0.1478796399848</v>
      </c>
      <c r="Q3"/>
      <c r="R3"/>
      <c r="S3"/>
      <c r="T3"/>
      <c r="U3"/>
      <c r="V3"/>
      <c r="W3"/>
      <c r="X3">
        <v>4179.787109375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5228.2214084201396</v>
      </c>
      <c r="AM3">
        <v>3137.5168196669702</v>
      </c>
      <c r="AN3">
        <v>3138.6157766403799</v>
      </c>
      <c r="AO3"/>
      <c r="AP3"/>
      <c r="AQ3"/>
      <c r="AR3"/>
      <c r="AS3">
        <v>0.84930014610290505</v>
      </c>
      <c r="AT3">
        <v>0.43399032950401301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100</v>
      </c>
      <c r="B4" s="170" t="s">
        <v>239</v>
      </c>
      <c r="C4" t="s">
        <v>256</v>
      </c>
      <c r="D4" s="114">
        <v>1801.826953125</v>
      </c>
      <c r="E4" s="114">
        <v>1848.259277343752</v>
      </c>
      <c r="F4" s="114">
        <v>1755.8486328125</v>
      </c>
      <c r="G4">
        <v>462.06481933593801</v>
      </c>
      <c r="H4">
        <v>438.962158203125</v>
      </c>
      <c r="I4">
        <v>18591</v>
      </c>
      <c r="J4">
        <v>5914</v>
      </c>
      <c r="K4">
        <v>12677</v>
      </c>
      <c r="L4">
        <v>5</v>
      </c>
      <c r="M4">
        <v>5909</v>
      </c>
      <c r="N4">
        <v>10</v>
      </c>
      <c r="O4">
        <v>12667</v>
      </c>
      <c r="P4">
        <v>2.1207337922599798E-2</v>
      </c>
      <c r="Q4"/>
      <c r="R4"/>
      <c r="S4"/>
      <c r="T4"/>
      <c r="U4"/>
      <c r="V4"/>
      <c r="W4"/>
      <c r="X4">
        <v>4376.470703125</v>
      </c>
      <c r="Y4"/>
      <c r="Z4"/>
      <c r="AA4" t="s">
        <v>257</v>
      </c>
      <c r="AB4">
        <v>474.36022304076698</v>
      </c>
      <c r="AC4"/>
      <c r="AD4"/>
      <c r="AE4">
        <v>717.92049225946198</v>
      </c>
      <c r="AF4">
        <v>230.79995382207201</v>
      </c>
      <c r="AG4">
        <v>99.789633218866499</v>
      </c>
      <c r="AH4"/>
      <c r="AI4"/>
      <c r="AJ4">
        <v>99.897418825158496</v>
      </c>
      <c r="AK4">
        <v>99.681847612574501</v>
      </c>
      <c r="AL4">
        <v>4450.4309181933204</v>
      </c>
      <c r="AM4">
        <v>4248.2088360432499</v>
      </c>
      <c r="AN4">
        <v>4312.5378874033404</v>
      </c>
      <c r="AO4"/>
      <c r="AP4"/>
      <c r="AQ4"/>
      <c r="AR4"/>
      <c r="AS4">
        <v>456.36492919921898</v>
      </c>
      <c r="AT4">
        <v>444.578125</v>
      </c>
      <c r="AU4"/>
      <c r="AV4"/>
      <c r="AW4"/>
      <c r="AX4"/>
      <c r="AY4"/>
      <c r="AZ4"/>
      <c r="BA4">
        <v>597.28573627111405</v>
      </c>
      <c r="BB4">
        <v>351.43470981041997</v>
      </c>
      <c r="BC4"/>
      <c r="BD4"/>
      <c r="BE4">
        <v>99.844032899958904</v>
      </c>
      <c r="BF4">
        <v>99.735233537773993</v>
      </c>
    </row>
    <row r="5" spans="1:58">
      <c r="A5" t="s">
        <v>100</v>
      </c>
      <c r="B5" s="170" t="s">
        <v>239</v>
      </c>
      <c r="C5" t="s">
        <v>257</v>
      </c>
      <c r="D5" s="114">
        <v>3.7984359741211002</v>
      </c>
      <c r="E5" s="114">
        <v>6.0739011764526403</v>
      </c>
      <c r="F5" s="114">
        <v>2.1781547069549561</v>
      </c>
      <c r="G5">
        <v>1.5184752941131601</v>
      </c>
      <c r="H5">
        <v>0.54453867673873901</v>
      </c>
      <c r="I5">
        <v>18591</v>
      </c>
      <c r="J5">
        <v>15</v>
      </c>
      <c r="K5">
        <v>18576</v>
      </c>
      <c r="L5">
        <v>5</v>
      </c>
      <c r="M5">
        <v>5909</v>
      </c>
      <c r="N5">
        <v>10</v>
      </c>
      <c r="O5">
        <v>12667</v>
      </c>
      <c r="P5">
        <v>2.1207337922599798E-2</v>
      </c>
      <c r="Q5"/>
      <c r="R5"/>
      <c r="S5"/>
      <c r="T5"/>
      <c r="U5"/>
      <c r="V5"/>
      <c r="W5"/>
      <c r="X5">
        <v>4179.787109375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5209.5250325520801</v>
      </c>
      <c r="AM5">
        <v>3194.8312293980098</v>
      </c>
      <c r="AN5">
        <v>3196.4567690164899</v>
      </c>
      <c r="AO5"/>
      <c r="AP5"/>
      <c r="AQ5"/>
      <c r="AR5"/>
      <c r="AS5">
        <v>1.21652388572693</v>
      </c>
      <c r="AT5">
        <v>0.72498893737793002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101</v>
      </c>
      <c r="B6" s="170" t="s">
        <v>240</v>
      </c>
      <c r="C6" t="s">
        <v>256</v>
      </c>
      <c r="D6" s="114">
        <v>4886.1402343749996</v>
      </c>
      <c r="E6" s="114">
        <v>4981.44189453124</v>
      </c>
      <c r="F6" s="114">
        <v>4792.72998046876</v>
      </c>
      <c r="G6">
        <v>1245.36047363281</v>
      </c>
      <c r="H6">
        <v>1198.18249511719</v>
      </c>
      <c r="I6">
        <v>17438</v>
      </c>
      <c r="J6">
        <v>11264</v>
      </c>
      <c r="K6">
        <v>6174</v>
      </c>
      <c r="L6">
        <v>42</v>
      </c>
      <c r="M6">
        <v>11222</v>
      </c>
      <c r="N6">
        <v>22</v>
      </c>
      <c r="O6">
        <v>6152</v>
      </c>
      <c r="P6">
        <v>0.12612151422624299</v>
      </c>
      <c r="Q6"/>
      <c r="R6"/>
      <c r="S6"/>
      <c r="T6"/>
      <c r="U6"/>
      <c r="V6"/>
      <c r="W6"/>
      <c r="X6">
        <v>4376.470703125</v>
      </c>
      <c r="Y6"/>
      <c r="Z6"/>
      <c r="AA6" t="s">
        <v>257</v>
      </c>
      <c r="AB6">
        <v>282.38613837484399</v>
      </c>
      <c r="AC6"/>
      <c r="AD6"/>
      <c r="AE6">
        <v>352.12673909709201</v>
      </c>
      <c r="AF6">
        <v>212.64553765259501</v>
      </c>
      <c r="AG6">
        <v>99.647124589179001</v>
      </c>
      <c r="AH6"/>
      <c r="AI6"/>
      <c r="AJ6">
        <v>99.733966321353705</v>
      </c>
      <c r="AK6">
        <v>99.560282857004296</v>
      </c>
      <c r="AL6">
        <v>4478.7730104706498</v>
      </c>
      <c r="AM6">
        <v>4300.5411456039801</v>
      </c>
      <c r="AN6">
        <v>4415.6692409049401</v>
      </c>
      <c r="AO6"/>
      <c r="AP6"/>
      <c r="AQ6"/>
      <c r="AR6"/>
      <c r="AS6">
        <v>1233.63061523438</v>
      </c>
      <c r="AT6">
        <v>1209.5625</v>
      </c>
      <c r="AU6"/>
      <c r="AV6"/>
      <c r="AW6"/>
      <c r="AX6"/>
      <c r="AY6"/>
      <c r="AZ6"/>
      <c r="BA6">
        <v>317.72490648520699</v>
      </c>
      <c r="BB6">
        <v>247.04737026448001</v>
      </c>
      <c r="BC6"/>
      <c r="BD6"/>
      <c r="BE6">
        <v>99.691128796252698</v>
      </c>
      <c r="BF6">
        <v>99.603120382105303</v>
      </c>
    </row>
    <row r="7" spans="1:58">
      <c r="A7" t="s">
        <v>101</v>
      </c>
      <c r="B7" s="170" t="s">
        <v>240</v>
      </c>
      <c r="C7" t="s">
        <v>257</v>
      </c>
      <c r="D7" s="114">
        <v>17.303045654296881</v>
      </c>
      <c r="E7" s="114">
        <v>21.912862777709961</v>
      </c>
      <c r="F7" s="114">
        <v>13.392400741577161</v>
      </c>
      <c r="G7">
        <v>5.4782156944274902</v>
      </c>
      <c r="H7">
        <v>3.3481001853942902</v>
      </c>
      <c r="I7">
        <v>17438</v>
      </c>
      <c r="J7">
        <v>64</v>
      </c>
      <c r="K7">
        <v>17374</v>
      </c>
      <c r="L7">
        <v>42</v>
      </c>
      <c r="M7">
        <v>11222</v>
      </c>
      <c r="N7">
        <v>22</v>
      </c>
      <c r="O7">
        <v>6152</v>
      </c>
      <c r="P7">
        <v>0.12612151422624299</v>
      </c>
      <c r="Q7"/>
      <c r="R7"/>
      <c r="S7"/>
      <c r="T7"/>
      <c r="U7"/>
      <c r="V7"/>
      <c r="W7"/>
      <c r="X7">
        <v>4179.787109375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5327.8277893066397</v>
      </c>
      <c r="AM7">
        <v>3267.5510512323799</v>
      </c>
      <c r="AN7">
        <v>3275.11256695876</v>
      </c>
      <c r="AO7"/>
      <c r="AP7"/>
      <c r="AQ7"/>
      <c r="AR7"/>
      <c r="AS7">
        <v>4.8879256248474103</v>
      </c>
      <c r="AT7">
        <v>3.80860447883606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102</v>
      </c>
      <c r="B8" s="170" t="s">
        <v>241</v>
      </c>
      <c r="C8" t="s">
        <v>256</v>
      </c>
      <c r="D8" s="114">
        <v>3635.8312500000002</v>
      </c>
      <c r="E8" s="114">
        <v>3708.4382324218759</v>
      </c>
      <c r="F8" s="114">
        <v>3564.3271484375</v>
      </c>
      <c r="G8">
        <v>927.10955810546898</v>
      </c>
      <c r="H8">
        <v>891.081787109375</v>
      </c>
      <c r="I8">
        <v>19099</v>
      </c>
      <c r="J8">
        <v>10279</v>
      </c>
      <c r="K8">
        <v>8820</v>
      </c>
      <c r="L8">
        <v>31</v>
      </c>
      <c r="M8">
        <v>10248</v>
      </c>
      <c r="N8">
        <v>53</v>
      </c>
      <c r="O8">
        <v>8767</v>
      </c>
      <c r="P8">
        <v>0</v>
      </c>
      <c r="Q8"/>
      <c r="R8"/>
      <c r="S8"/>
      <c r="T8"/>
      <c r="U8"/>
      <c r="V8"/>
      <c r="W8"/>
      <c r="X8">
        <v>4376.470703125</v>
      </c>
      <c r="Y8"/>
      <c r="Z8"/>
      <c r="AA8" t="s">
        <v>257</v>
      </c>
      <c r="AB8">
        <v>175.281950945359</v>
      </c>
      <c r="AC8"/>
      <c r="AD8"/>
      <c r="AE8">
        <v>213.09712856356001</v>
      </c>
      <c r="AF8">
        <v>137.46677332715899</v>
      </c>
      <c r="AG8">
        <v>99.432726949845303</v>
      </c>
      <c r="AH8"/>
      <c r="AI8"/>
      <c r="AJ8">
        <v>99.554415704902596</v>
      </c>
      <c r="AK8">
        <v>99.311038194787898</v>
      </c>
      <c r="AL8">
        <v>4470.1507254722201</v>
      </c>
      <c r="AM8">
        <v>4290.0348933421001</v>
      </c>
      <c r="AN8">
        <v>4386.9724627679898</v>
      </c>
      <c r="AO8"/>
      <c r="AP8"/>
      <c r="AQ8"/>
      <c r="AR8"/>
      <c r="AS8">
        <v>918.18389892578102</v>
      </c>
      <c r="AT8">
        <v>899.80340576171898</v>
      </c>
      <c r="AU8"/>
      <c r="AV8"/>
      <c r="AW8"/>
      <c r="AX8"/>
      <c r="AY8"/>
      <c r="AZ8"/>
      <c r="BA8">
        <v>194.45059687342001</v>
      </c>
      <c r="BB8">
        <v>156.11330501729799</v>
      </c>
      <c r="BC8"/>
      <c r="BD8"/>
      <c r="BE8">
        <v>99.494411405824096</v>
      </c>
      <c r="BF8">
        <v>99.371042493866497</v>
      </c>
    </row>
    <row r="9" spans="1:58">
      <c r="A9" t="s">
        <v>102</v>
      </c>
      <c r="B9" s="170" t="s">
        <v>241</v>
      </c>
      <c r="C9" t="s">
        <v>257</v>
      </c>
      <c r="D9" s="114">
        <v>20.742758178711</v>
      </c>
      <c r="E9" s="114">
        <v>25.518379211425799</v>
      </c>
      <c r="F9" s="114">
        <v>16.606172561645518</v>
      </c>
      <c r="G9">
        <v>6.3795948028564498</v>
      </c>
      <c r="H9">
        <v>4.1515431404113796</v>
      </c>
      <c r="I9">
        <v>19099</v>
      </c>
      <c r="J9">
        <v>84</v>
      </c>
      <c r="K9">
        <v>19015</v>
      </c>
      <c r="L9">
        <v>31</v>
      </c>
      <c r="M9">
        <v>10248</v>
      </c>
      <c r="N9">
        <v>53</v>
      </c>
      <c r="O9">
        <v>8767</v>
      </c>
      <c r="P9">
        <v>0</v>
      </c>
      <c r="Q9"/>
      <c r="R9"/>
      <c r="S9"/>
      <c r="T9"/>
      <c r="U9"/>
      <c r="V9"/>
      <c r="W9"/>
      <c r="X9">
        <v>4179.787109375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5303.7989850725398</v>
      </c>
      <c r="AM9">
        <v>3245.5315389628699</v>
      </c>
      <c r="AN9">
        <v>3254.5840791730002</v>
      </c>
      <c r="AO9"/>
      <c r="AP9"/>
      <c r="AQ9"/>
      <c r="AR9"/>
      <c r="AS9">
        <v>5.7709465026855504</v>
      </c>
      <c r="AT9">
        <v>4.6416015625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103</v>
      </c>
      <c r="B10" s="170" t="s">
        <v>242</v>
      </c>
      <c r="C10" t="s">
        <v>256</v>
      </c>
      <c r="D10" s="114">
        <v>1734.4769531249999</v>
      </c>
      <c r="E10" s="114">
        <v>1779.9240722656241</v>
      </c>
      <c r="F10" s="114">
        <v>1689.464721679688</v>
      </c>
      <c r="G10">
        <v>444.98101806640602</v>
      </c>
      <c r="H10">
        <v>422.36618041992199</v>
      </c>
      <c r="I10">
        <v>18535</v>
      </c>
      <c r="J10">
        <v>5714</v>
      </c>
      <c r="K10">
        <v>12821</v>
      </c>
      <c r="L10">
        <v>36</v>
      </c>
      <c r="M10">
        <v>5678</v>
      </c>
      <c r="N10">
        <v>111</v>
      </c>
      <c r="O10">
        <v>12710</v>
      </c>
      <c r="P10">
        <v>0</v>
      </c>
      <c r="Q10"/>
      <c r="R10"/>
      <c r="S10"/>
      <c r="T10"/>
      <c r="U10"/>
      <c r="V10"/>
      <c r="W10"/>
      <c r="X10">
        <v>4376.470703125</v>
      </c>
      <c r="Y10"/>
      <c r="Z10"/>
      <c r="AA10" t="s">
        <v>257</v>
      </c>
      <c r="AB10">
        <v>46.288686623986202</v>
      </c>
      <c r="AC10"/>
      <c r="AD10"/>
      <c r="AE10">
        <v>53.8683803923537</v>
      </c>
      <c r="AF10">
        <v>38.708992855618703</v>
      </c>
      <c r="AG10">
        <v>97.8853293009564</v>
      </c>
      <c r="AH10"/>
      <c r="AI10"/>
      <c r="AJ10">
        <v>98.224280484928599</v>
      </c>
      <c r="AK10">
        <v>97.546378116984201</v>
      </c>
      <c r="AL10">
        <v>4446.8863906940496</v>
      </c>
      <c r="AM10">
        <v>4257.4946526138501</v>
      </c>
      <c r="AN10">
        <v>4315.8806462146204</v>
      </c>
      <c r="AO10"/>
      <c r="AP10"/>
      <c r="AQ10"/>
      <c r="AR10"/>
      <c r="AS10">
        <v>439.40237426757801</v>
      </c>
      <c r="AT10">
        <v>427.86447143554699</v>
      </c>
      <c r="AU10"/>
      <c r="AV10"/>
      <c r="AW10"/>
      <c r="AX10"/>
      <c r="AY10"/>
      <c r="AZ10"/>
      <c r="BA10">
        <v>50.155873046360398</v>
      </c>
      <c r="BB10">
        <v>42.421500201611998</v>
      </c>
      <c r="BC10"/>
      <c r="BD10"/>
      <c r="BE10">
        <v>98.058263387287795</v>
      </c>
      <c r="BF10">
        <v>97.712395214624905</v>
      </c>
    </row>
    <row r="11" spans="1:58">
      <c r="A11" t="s">
        <v>103</v>
      </c>
      <c r="B11" s="170" t="s">
        <v>242</v>
      </c>
      <c r="C11" t="s">
        <v>257</v>
      </c>
      <c r="D11" s="114">
        <v>37.470861816406199</v>
      </c>
      <c r="E11" s="114">
        <v>43.532249450683601</v>
      </c>
      <c r="F11" s="114">
        <v>31.417274475097638</v>
      </c>
      <c r="G11">
        <v>10.8830623626709</v>
      </c>
      <c r="H11">
        <v>7.8543186187744096</v>
      </c>
      <c r="I11">
        <v>18535</v>
      </c>
      <c r="J11">
        <v>147</v>
      </c>
      <c r="K11">
        <v>18388</v>
      </c>
      <c r="L11">
        <v>36</v>
      </c>
      <c r="M11">
        <v>5678</v>
      </c>
      <c r="N11">
        <v>111</v>
      </c>
      <c r="O11">
        <v>12710</v>
      </c>
      <c r="P11">
        <v>0</v>
      </c>
      <c r="Q11"/>
      <c r="R11"/>
      <c r="S11"/>
      <c r="T11"/>
      <c r="U11"/>
      <c r="V11"/>
      <c r="W11"/>
      <c r="X11">
        <v>4179.787109375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5258.4457874946902</v>
      </c>
      <c r="AM11">
        <v>3200.4703984371499</v>
      </c>
      <c r="AN11">
        <v>3216.7920807782102</v>
      </c>
      <c r="AO11"/>
      <c r="AP11"/>
      <c r="AQ11"/>
      <c r="AR11"/>
      <c r="AS11">
        <v>10.140607833862299</v>
      </c>
      <c r="AT11">
        <v>8.5953311920165998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104</v>
      </c>
      <c r="B12" s="170" t="s">
        <v>243</v>
      </c>
      <c r="C12" t="s">
        <v>256</v>
      </c>
      <c r="D12" s="114">
        <v>2554.6832031250001</v>
      </c>
      <c r="E12" s="114">
        <v>2613.4899902343759</v>
      </c>
      <c r="F12" s="114">
        <v>2496.6020507812518</v>
      </c>
      <c r="G12">
        <v>653.37249755859398</v>
      </c>
      <c r="H12">
        <v>624.15051269531295</v>
      </c>
      <c r="I12">
        <v>17958</v>
      </c>
      <c r="J12">
        <v>7523</v>
      </c>
      <c r="K12">
        <v>10435</v>
      </c>
      <c r="L12">
        <v>54</v>
      </c>
      <c r="M12">
        <v>7469</v>
      </c>
      <c r="N12">
        <v>89</v>
      </c>
      <c r="O12">
        <v>10346</v>
      </c>
      <c r="P12">
        <v>0</v>
      </c>
      <c r="Q12"/>
      <c r="R12"/>
      <c r="S12"/>
      <c r="T12"/>
      <c r="U12"/>
      <c r="V12"/>
      <c r="W12"/>
      <c r="X12">
        <v>4376.470703125</v>
      </c>
      <c r="Y12"/>
      <c r="Z12"/>
      <c r="AA12" t="s">
        <v>257</v>
      </c>
      <c r="AB12">
        <v>67.902072230637202</v>
      </c>
      <c r="AC12"/>
      <c r="AD12"/>
      <c r="AE12">
        <v>79.139380884582295</v>
      </c>
      <c r="AF12">
        <v>56.664763576692202</v>
      </c>
      <c r="AG12">
        <v>98.548664840365504</v>
      </c>
      <c r="AH12"/>
      <c r="AI12"/>
      <c r="AJ12">
        <v>98.785364559563305</v>
      </c>
      <c r="AK12">
        <v>98.311965121167702</v>
      </c>
      <c r="AL12">
        <v>4454.45922991109</v>
      </c>
      <c r="AM12">
        <v>4279.4439824190704</v>
      </c>
      <c r="AN12">
        <v>4352.7617074932896</v>
      </c>
      <c r="AO12"/>
      <c r="AP12"/>
      <c r="AQ12"/>
      <c r="AR12"/>
      <c r="AS12">
        <v>646.148681640625</v>
      </c>
      <c r="AT12">
        <v>631.24011230468795</v>
      </c>
      <c r="AU12"/>
      <c r="AV12"/>
      <c r="AW12"/>
      <c r="AX12"/>
      <c r="AY12"/>
      <c r="AZ12"/>
      <c r="BA12">
        <v>73.635387192832496</v>
      </c>
      <c r="BB12">
        <v>62.168757268442</v>
      </c>
      <c r="BC12"/>
      <c r="BD12"/>
      <c r="BE12">
        <v>98.669429881481193</v>
      </c>
      <c r="BF12">
        <v>98.427899799249801</v>
      </c>
    </row>
    <row r="13" spans="1:58">
      <c r="A13" t="s">
        <v>104</v>
      </c>
      <c r="B13" s="170" t="s">
        <v>243</v>
      </c>
      <c r="C13" t="s">
        <v>257</v>
      </c>
      <c r="D13" s="114">
        <v>37.623049926757801</v>
      </c>
      <c r="E13" s="114">
        <v>43.793663024902401</v>
      </c>
      <c r="F13" s="114">
        <v>31.46052551269532</v>
      </c>
      <c r="G13">
        <v>10.9484157562256</v>
      </c>
      <c r="H13">
        <v>7.8651313781738299</v>
      </c>
      <c r="I13">
        <v>17958</v>
      </c>
      <c r="J13">
        <v>143</v>
      </c>
      <c r="K13">
        <v>17815</v>
      </c>
      <c r="L13">
        <v>54</v>
      </c>
      <c r="M13">
        <v>7469</v>
      </c>
      <c r="N13">
        <v>89</v>
      </c>
      <c r="O13">
        <v>10346</v>
      </c>
      <c r="P13">
        <v>0</v>
      </c>
      <c r="Q13"/>
      <c r="R13"/>
      <c r="S13"/>
      <c r="T13"/>
      <c r="U13"/>
      <c r="V13"/>
      <c r="W13"/>
      <c r="X13">
        <v>4179.787109375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5252.1678458260503</v>
      </c>
      <c r="AM13">
        <v>3221.9609518346101</v>
      </c>
      <c r="AN13">
        <v>3238.1275397531299</v>
      </c>
      <c r="AO13"/>
      <c r="AP13"/>
      <c r="AQ13"/>
      <c r="AR13"/>
      <c r="AS13">
        <v>10.192578315734901</v>
      </c>
      <c r="AT13">
        <v>8.6194744110107404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105</v>
      </c>
      <c r="B14" s="170" t="s">
        <v>244</v>
      </c>
      <c r="C14" t="s">
        <v>256</v>
      </c>
      <c r="D14" s="114">
        <v>3521.689453125</v>
      </c>
      <c r="E14" s="114">
        <v>3592.4035644531241</v>
      </c>
      <c r="F14" s="114">
        <v>3452.0224609375</v>
      </c>
      <c r="G14">
        <v>898.10089111328102</v>
      </c>
      <c r="H14">
        <v>863.005615234375</v>
      </c>
      <c r="I14">
        <v>19231</v>
      </c>
      <c r="J14">
        <v>10132</v>
      </c>
      <c r="K14">
        <v>9099</v>
      </c>
      <c r="L14">
        <v>54</v>
      </c>
      <c r="M14">
        <v>10078</v>
      </c>
      <c r="N14">
        <v>65</v>
      </c>
      <c r="O14">
        <v>9034</v>
      </c>
      <c r="P14">
        <v>0</v>
      </c>
      <c r="Q14"/>
      <c r="R14"/>
      <c r="S14"/>
      <c r="T14"/>
      <c r="U14"/>
      <c r="V14"/>
      <c r="W14"/>
      <c r="X14">
        <v>4376.470703125</v>
      </c>
      <c r="Y14"/>
      <c r="Z14"/>
      <c r="AA14" t="s">
        <v>257</v>
      </c>
      <c r="AB14">
        <v>120.56402177933801</v>
      </c>
      <c r="AC14"/>
      <c r="AD14"/>
      <c r="AE14">
        <v>142.35902471063201</v>
      </c>
      <c r="AF14">
        <v>98.7690188480437</v>
      </c>
      <c r="AG14">
        <v>99.177388189891303</v>
      </c>
      <c r="AH14"/>
      <c r="AI14"/>
      <c r="AJ14">
        <v>99.324872836666003</v>
      </c>
      <c r="AK14">
        <v>99.029903543116603</v>
      </c>
      <c r="AL14">
        <v>4464.2452897148296</v>
      </c>
      <c r="AM14">
        <v>4292.3539249677196</v>
      </c>
      <c r="AN14">
        <v>4382.91621021643</v>
      </c>
      <c r="AO14"/>
      <c r="AP14"/>
      <c r="AQ14"/>
      <c r="AR14"/>
      <c r="AS14">
        <v>889.40887451171898</v>
      </c>
      <c r="AT14">
        <v>871.50402832031295</v>
      </c>
      <c r="AU14"/>
      <c r="AV14"/>
      <c r="AW14"/>
      <c r="AX14"/>
      <c r="AY14"/>
      <c r="AZ14"/>
      <c r="BA14">
        <v>131.683909358763</v>
      </c>
      <c r="BB14">
        <v>109.444134199914</v>
      </c>
      <c r="BC14"/>
      <c r="BD14"/>
      <c r="BE14">
        <v>99.252635378294798</v>
      </c>
      <c r="BF14">
        <v>99.102141001487794</v>
      </c>
    </row>
    <row r="15" spans="1:58">
      <c r="A15" t="s">
        <v>105</v>
      </c>
      <c r="B15" s="170" t="s">
        <v>244</v>
      </c>
      <c r="C15" t="s">
        <v>257</v>
      </c>
      <c r="D15" s="114">
        <v>29.210119628906199</v>
      </c>
      <c r="E15" s="114">
        <v>34.461322784423842</v>
      </c>
      <c r="F15" s="114">
        <v>23.96476745605468</v>
      </c>
      <c r="G15">
        <v>8.6153306961059606</v>
      </c>
      <c r="H15">
        <v>5.9911918640136701</v>
      </c>
      <c r="I15">
        <v>19231</v>
      </c>
      <c r="J15">
        <v>119</v>
      </c>
      <c r="K15">
        <v>19112</v>
      </c>
      <c r="L15">
        <v>54</v>
      </c>
      <c r="M15">
        <v>10078</v>
      </c>
      <c r="N15">
        <v>65</v>
      </c>
      <c r="O15">
        <v>9034</v>
      </c>
      <c r="P15">
        <v>0</v>
      </c>
      <c r="Q15"/>
      <c r="R15"/>
      <c r="S15"/>
      <c r="T15"/>
      <c r="U15"/>
      <c r="V15"/>
      <c r="W15"/>
      <c r="X15">
        <v>4179.787109375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5251.6700367647099</v>
      </c>
      <c r="AM15">
        <v>3245.1613061329299</v>
      </c>
      <c r="AN15">
        <v>3257.5774331645398</v>
      </c>
      <c r="AO15"/>
      <c r="AP15"/>
      <c r="AQ15"/>
      <c r="AR15"/>
      <c r="AS15">
        <v>7.9721431732177699</v>
      </c>
      <c r="AT15">
        <v>6.6332974433898899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106</v>
      </c>
      <c r="B16" s="170" t="s">
        <v>245</v>
      </c>
      <c r="C16" t="s">
        <v>256</v>
      </c>
      <c r="D16" s="114">
        <v>6144.611328125</v>
      </c>
      <c r="E16" s="114">
        <v>6256.96044921876</v>
      </c>
      <c r="F16" s="114">
        <v>6034.88134765624</v>
      </c>
      <c r="G16">
        <v>1564.24011230469</v>
      </c>
      <c r="H16">
        <v>1508.72033691406</v>
      </c>
      <c r="I16">
        <v>18570</v>
      </c>
      <c r="J16">
        <v>13538</v>
      </c>
      <c r="K16">
        <v>5032</v>
      </c>
      <c r="L16">
        <v>66</v>
      </c>
      <c r="M16">
        <v>13472</v>
      </c>
      <c r="N16">
        <v>41</v>
      </c>
      <c r="O16">
        <v>4991</v>
      </c>
      <c r="P16">
        <v>0</v>
      </c>
      <c r="Q16"/>
      <c r="R16"/>
      <c r="S16"/>
      <c r="T16"/>
      <c r="U16"/>
      <c r="V16"/>
      <c r="W16"/>
      <c r="X16">
        <v>4376.470703125</v>
      </c>
      <c r="Y16"/>
      <c r="Z16"/>
      <c r="AA16" t="s">
        <v>257</v>
      </c>
      <c r="AB16">
        <v>225.95775958311299</v>
      </c>
      <c r="AC16"/>
      <c r="AD16"/>
      <c r="AE16">
        <v>268.96667026445198</v>
      </c>
      <c r="AF16">
        <v>182.948848901774</v>
      </c>
      <c r="AG16">
        <v>99.559389376315295</v>
      </c>
      <c r="AH16"/>
      <c r="AI16"/>
      <c r="AJ16">
        <v>99.642885895641697</v>
      </c>
      <c r="AK16">
        <v>99.475892856988906</v>
      </c>
      <c r="AL16">
        <v>4492.9879554887202</v>
      </c>
      <c r="AM16">
        <v>4303.5966184097597</v>
      </c>
      <c r="AN16">
        <v>4441.6676965667102</v>
      </c>
      <c r="AO16"/>
      <c r="AP16"/>
      <c r="AQ16"/>
      <c r="AR16"/>
      <c r="AS16">
        <v>1550.39929199219</v>
      </c>
      <c r="AT16">
        <v>1522.07666015625</v>
      </c>
      <c r="AU16"/>
      <c r="AV16"/>
      <c r="AW16"/>
      <c r="AX16"/>
      <c r="AY16"/>
      <c r="AZ16"/>
      <c r="BA16">
        <v>247.90105268392</v>
      </c>
      <c r="BB16">
        <v>204.01446648230601</v>
      </c>
      <c r="BC16"/>
      <c r="BD16"/>
      <c r="BE16">
        <v>99.601989585607996</v>
      </c>
      <c r="BF16">
        <v>99.516789167022594</v>
      </c>
    </row>
    <row r="17" spans="1:58">
      <c r="A17" t="s">
        <v>106</v>
      </c>
      <c r="B17" s="170" t="s">
        <v>245</v>
      </c>
      <c r="C17" t="s">
        <v>257</v>
      </c>
      <c r="D17" s="114">
        <v>27.193627929687601</v>
      </c>
      <c r="E17" s="114">
        <v>32.34911727905272</v>
      </c>
      <c r="F17" s="114">
        <v>22.04378128051756</v>
      </c>
      <c r="G17">
        <v>8.08727931976318</v>
      </c>
      <c r="H17">
        <v>5.5109453201293901</v>
      </c>
      <c r="I17">
        <v>18570</v>
      </c>
      <c r="J17">
        <v>107</v>
      </c>
      <c r="K17">
        <v>18463</v>
      </c>
      <c r="L17">
        <v>66</v>
      </c>
      <c r="M17">
        <v>13472</v>
      </c>
      <c r="N17">
        <v>41</v>
      </c>
      <c r="O17">
        <v>4991</v>
      </c>
      <c r="P17">
        <v>0</v>
      </c>
      <c r="Q17"/>
      <c r="R17"/>
      <c r="S17"/>
      <c r="T17"/>
      <c r="U17"/>
      <c r="V17"/>
      <c r="W17"/>
      <c r="X17">
        <v>4179.787109375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5221.8544419903601</v>
      </c>
      <c r="AM17">
        <v>3267.84531290728</v>
      </c>
      <c r="AN17">
        <v>3279.1042777328898</v>
      </c>
      <c r="AO17"/>
      <c r="AP17"/>
      <c r="AQ17"/>
      <c r="AR17"/>
      <c r="AS17">
        <v>7.4558186531066903</v>
      </c>
      <c r="AT17">
        <v>6.1413626670837402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107</v>
      </c>
      <c r="B18" s="170" t="s">
        <v>7</v>
      </c>
      <c r="C18" t="s">
        <v>256</v>
      </c>
      <c r="D18" s="114">
        <v>0.71508913040161204</v>
      </c>
      <c r="E18" s="114">
        <v>1.89546239376068</v>
      </c>
      <c r="F18" s="114">
        <v>0.1697046607732772</v>
      </c>
      <c r="G18">
        <v>0.47386559844017001</v>
      </c>
      <c r="H18">
        <v>4.24261651933193E-2</v>
      </c>
      <c r="I18">
        <v>19744</v>
      </c>
      <c r="J18">
        <v>3</v>
      </c>
      <c r="K18">
        <v>19741</v>
      </c>
      <c r="L18">
        <v>0</v>
      </c>
      <c r="M18">
        <v>3</v>
      </c>
      <c r="N18">
        <v>8</v>
      </c>
      <c r="O18">
        <v>19733</v>
      </c>
      <c r="P18">
        <v>0</v>
      </c>
      <c r="Q18"/>
      <c r="R18"/>
      <c r="S18"/>
      <c r="T18"/>
      <c r="U18"/>
      <c r="V18"/>
      <c r="W18"/>
      <c r="X18">
        <v>4376.470703125</v>
      </c>
      <c r="Y18"/>
      <c r="Z18"/>
      <c r="AA18" t="s">
        <v>257</v>
      </c>
      <c r="AB18">
        <v>0.37495254182663701</v>
      </c>
      <c r="AC18"/>
      <c r="AD18"/>
      <c r="AE18">
        <v>0.89990814552693799</v>
      </c>
      <c r="AF18">
        <v>0</v>
      </c>
      <c r="AG18">
        <v>27.2702170017089</v>
      </c>
      <c r="AH18"/>
      <c r="AI18"/>
      <c r="AJ18">
        <v>55.038380614205302</v>
      </c>
      <c r="AK18">
        <v>0</v>
      </c>
      <c r="AL18">
        <v>5118.3351236979197</v>
      </c>
      <c r="AM18">
        <v>3905.6522162937799</v>
      </c>
      <c r="AN18">
        <v>3905.8364772703899</v>
      </c>
      <c r="AO18"/>
      <c r="AP18"/>
      <c r="AQ18"/>
      <c r="AR18"/>
      <c r="AS18">
        <v>0.30607470870018</v>
      </c>
      <c r="AT18">
        <v>9.2898607254028306E-2</v>
      </c>
      <c r="AU18"/>
      <c r="AV18"/>
      <c r="AW18"/>
      <c r="AX18"/>
      <c r="AY18"/>
      <c r="AZ18"/>
      <c r="BA18">
        <v>0.63544983345099704</v>
      </c>
      <c r="BB18">
        <v>0.114455250202276</v>
      </c>
      <c r="BC18"/>
      <c r="BD18"/>
      <c r="BE18">
        <v>41.0495373165123</v>
      </c>
      <c r="BF18">
        <v>13.4908966869056</v>
      </c>
    </row>
    <row r="19" spans="1:58">
      <c r="A19" t="s">
        <v>107</v>
      </c>
      <c r="B19" s="170" t="s">
        <v>7</v>
      </c>
      <c r="C19" t="s">
        <v>257</v>
      </c>
      <c r="D19" s="114">
        <v>1.907145690917968</v>
      </c>
      <c r="E19" s="114">
        <v>3.5715236663818359</v>
      </c>
      <c r="F19" s="114">
        <v>0.863364517688752</v>
      </c>
      <c r="G19">
        <v>0.89288091659545898</v>
      </c>
      <c r="H19">
        <v>0.215841129422188</v>
      </c>
      <c r="I19">
        <v>19744</v>
      </c>
      <c r="J19">
        <v>8</v>
      </c>
      <c r="K19">
        <v>19736</v>
      </c>
      <c r="L19">
        <v>0</v>
      </c>
      <c r="M19">
        <v>3</v>
      </c>
      <c r="N19">
        <v>8</v>
      </c>
      <c r="O19">
        <v>19733</v>
      </c>
      <c r="P19">
        <v>0</v>
      </c>
      <c r="Q19"/>
      <c r="R19"/>
      <c r="S19"/>
      <c r="T19"/>
      <c r="U19"/>
      <c r="V19"/>
      <c r="W19"/>
      <c r="X19">
        <v>4179.787109375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4648.2401733398401</v>
      </c>
      <c r="AM19">
        <v>2920.2003853329802</v>
      </c>
      <c r="AN19">
        <v>2920.9005635291001</v>
      </c>
      <c r="AO19"/>
      <c r="AP19"/>
      <c r="AQ19"/>
      <c r="AR19"/>
      <c r="AS19">
        <v>0.66689932346344005</v>
      </c>
      <c r="AT19">
        <v>0.32681629061698902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108</v>
      </c>
      <c r="B20" s="170" t="s">
        <v>246</v>
      </c>
      <c r="C20" t="s">
        <v>256</v>
      </c>
      <c r="D20" s="114">
        <v>2162.8044921874998</v>
      </c>
      <c r="E20" s="114">
        <v>2213.3308105468759</v>
      </c>
      <c r="F20" s="114">
        <v>2112.8146972656241</v>
      </c>
      <c r="G20">
        <v>553.33270263671898</v>
      </c>
      <c r="H20">
        <v>528.20367431640602</v>
      </c>
      <c r="I20">
        <v>19652</v>
      </c>
      <c r="J20">
        <v>7241</v>
      </c>
      <c r="K20">
        <v>12411</v>
      </c>
      <c r="L20">
        <v>40</v>
      </c>
      <c r="M20">
        <v>7201</v>
      </c>
      <c r="N20">
        <v>74</v>
      </c>
      <c r="O20">
        <v>12337</v>
      </c>
      <c r="P20">
        <v>0</v>
      </c>
      <c r="Q20"/>
      <c r="R20"/>
      <c r="S20"/>
      <c r="T20"/>
      <c r="U20"/>
      <c r="V20"/>
      <c r="W20"/>
      <c r="X20">
        <v>4376.470703125</v>
      </c>
      <c r="Y20"/>
      <c r="Z20"/>
      <c r="AA20" t="s">
        <v>257</v>
      </c>
      <c r="AB20">
        <v>78.997869438417098</v>
      </c>
      <c r="AC20"/>
      <c r="AD20"/>
      <c r="AE20">
        <v>93.615325536729998</v>
      </c>
      <c r="AF20">
        <v>64.380413340104198</v>
      </c>
      <c r="AG20">
        <v>98.749966709088696</v>
      </c>
      <c r="AH20"/>
      <c r="AI20"/>
      <c r="AJ20">
        <v>98.978376626497706</v>
      </c>
      <c r="AK20">
        <v>98.5215567916797</v>
      </c>
      <c r="AL20">
        <v>4456.5581164603</v>
      </c>
      <c r="AM20">
        <v>4269.7304530916399</v>
      </c>
      <c r="AN20">
        <v>4338.5692028602198</v>
      </c>
      <c r="AO20"/>
      <c r="AP20"/>
      <c r="AQ20"/>
      <c r="AR20"/>
      <c r="AS20">
        <v>547.12884521484398</v>
      </c>
      <c r="AT20">
        <v>534.30828857421898</v>
      </c>
      <c r="AU20"/>
      <c r="AV20"/>
      <c r="AW20"/>
      <c r="AX20"/>
      <c r="AY20"/>
      <c r="AZ20"/>
      <c r="BA20">
        <v>86.455750470437593</v>
      </c>
      <c r="BB20">
        <v>71.539988406396503</v>
      </c>
      <c r="BC20"/>
      <c r="BD20"/>
      <c r="BE20">
        <v>98.866502307288002</v>
      </c>
      <c r="BF20">
        <v>98.633431110889305</v>
      </c>
    </row>
    <row r="21" spans="1:58">
      <c r="A21" t="s">
        <v>108</v>
      </c>
      <c r="B21" s="170" t="s">
        <v>246</v>
      </c>
      <c r="C21" t="s">
        <v>257</v>
      </c>
      <c r="D21" s="114">
        <v>27.378009033203199</v>
      </c>
      <c r="E21" s="114">
        <v>32.406505584716797</v>
      </c>
      <c r="F21" s="114">
        <v>22.354879379272479</v>
      </c>
      <c r="G21">
        <v>8.1016263961791992</v>
      </c>
      <c r="H21">
        <v>5.5887198448181197</v>
      </c>
      <c r="I21">
        <v>19652</v>
      </c>
      <c r="J21">
        <v>114</v>
      </c>
      <c r="K21">
        <v>19538</v>
      </c>
      <c r="L21">
        <v>40</v>
      </c>
      <c r="M21">
        <v>7201</v>
      </c>
      <c r="N21">
        <v>74</v>
      </c>
      <c r="O21">
        <v>12337</v>
      </c>
      <c r="P21">
        <v>0</v>
      </c>
      <c r="Q21"/>
      <c r="R21"/>
      <c r="S21"/>
      <c r="T21"/>
      <c r="U21"/>
      <c r="V21"/>
      <c r="W21"/>
      <c r="X21">
        <v>4179.787109375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5110.0390496504897</v>
      </c>
      <c r="AM21">
        <v>3207.2113740991099</v>
      </c>
      <c r="AN21">
        <v>3218.24955621862</v>
      </c>
      <c r="AO21"/>
      <c r="AP21"/>
      <c r="AQ21"/>
      <c r="AR21"/>
      <c r="AS21">
        <v>7.4857244491577104</v>
      </c>
      <c r="AT21">
        <v>6.2036294937133798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109</v>
      </c>
      <c r="B22" s="170" t="s">
        <v>247</v>
      </c>
      <c r="C22" t="s">
        <v>256</v>
      </c>
      <c r="D22" s="114">
        <v>5798.896484375</v>
      </c>
      <c r="E22" s="114">
        <v>5901.80566406252</v>
      </c>
      <c r="F22" s="114">
        <v>5698.189453125</v>
      </c>
      <c r="G22">
        <v>1475.45141601563</v>
      </c>
      <c r="H22">
        <v>1424.54736328125</v>
      </c>
      <c r="I22">
        <v>19943</v>
      </c>
      <c r="J22">
        <v>14127</v>
      </c>
      <c r="K22">
        <v>5816</v>
      </c>
      <c r="L22">
        <v>102</v>
      </c>
      <c r="M22">
        <v>14025</v>
      </c>
      <c r="N22">
        <v>44</v>
      </c>
      <c r="O22">
        <v>5772</v>
      </c>
      <c r="P22">
        <v>0</v>
      </c>
      <c r="Q22"/>
      <c r="R22"/>
      <c r="S22"/>
      <c r="T22"/>
      <c r="U22"/>
      <c r="V22"/>
      <c r="W22"/>
      <c r="X22">
        <v>4376.470703125</v>
      </c>
      <c r="Y22"/>
      <c r="Z22"/>
      <c r="AA22" t="s">
        <v>257</v>
      </c>
      <c r="AB22">
        <v>167.70552324837399</v>
      </c>
      <c r="AC22"/>
      <c r="AD22"/>
      <c r="AE22">
        <v>195.06811180326901</v>
      </c>
      <c r="AF22">
        <v>140.34293469347901</v>
      </c>
      <c r="AG22">
        <v>99.407251179009805</v>
      </c>
      <c r="AH22"/>
      <c r="AI22"/>
      <c r="AJ22">
        <v>99.503389952612807</v>
      </c>
      <c r="AK22">
        <v>99.311112405406803</v>
      </c>
      <c r="AL22">
        <v>4492.53556306463</v>
      </c>
      <c r="AM22">
        <v>4296.7853305402105</v>
      </c>
      <c r="AN22">
        <v>4435.4486978807099</v>
      </c>
      <c r="AO22"/>
      <c r="AP22"/>
      <c r="AQ22"/>
      <c r="AR22"/>
      <c r="AS22">
        <v>1462.77990722656</v>
      </c>
      <c r="AT22">
        <v>1436.8115234375</v>
      </c>
      <c r="AU22"/>
      <c r="AV22"/>
      <c r="AW22"/>
      <c r="AX22"/>
      <c r="AY22"/>
      <c r="AZ22"/>
      <c r="BA22">
        <v>181.66599920555399</v>
      </c>
      <c r="BB22">
        <v>153.745047291193</v>
      </c>
      <c r="BC22"/>
      <c r="BD22"/>
      <c r="BE22">
        <v>99.456301473894996</v>
      </c>
      <c r="BF22">
        <v>99.358200884124699</v>
      </c>
    </row>
    <row r="23" spans="1:58">
      <c r="A23" t="s">
        <v>109</v>
      </c>
      <c r="B23" s="170" t="s">
        <v>247</v>
      </c>
      <c r="C23" t="s">
        <v>257</v>
      </c>
      <c r="D23" s="114">
        <v>34.577850341796804</v>
      </c>
      <c r="E23" s="114">
        <v>40.190109252929602</v>
      </c>
      <c r="F23" s="114">
        <v>28.972278594970721</v>
      </c>
      <c r="G23">
        <v>10.047527313232401</v>
      </c>
      <c r="H23">
        <v>7.2430696487426802</v>
      </c>
      <c r="I23">
        <v>19943</v>
      </c>
      <c r="J23">
        <v>146</v>
      </c>
      <c r="K23">
        <v>19797</v>
      </c>
      <c r="L23">
        <v>102</v>
      </c>
      <c r="M23">
        <v>14025</v>
      </c>
      <c r="N23">
        <v>44</v>
      </c>
      <c r="O23">
        <v>5772</v>
      </c>
      <c r="P23">
        <v>0</v>
      </c>
      <c r="Q23"/>
      <c r="R23"/>
      <c r="S23"/>
      <c r="T23"/>
      <c r="U23"/>
      <c r="V23"/>
      <c r="W23"/>
      <c r="X23">
        <v>4179.787109375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5161.1735605736303</v>
      </c>
      <c r="AM23">
        <v>3278.1611858163101</v>
      </c>
      <c r="AN23">
        <v>3291.94646419542</v>
      </c>
      <c r="AO23"/>
      <c r="AP23"/>
      <c r="AQ23"/>
      <c r="AR23"/>
      <c r="AS23">
        <v>9.3601026535034197</v>
      </c>
      <c r="AT23">
        <v>7.9292578697204599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110</v>
      </c>
      <c r="B24" s="170" t="s">
        <v>248</v>
      </c>
      <c r="C24" t="s">
        <v>256</v>
      </c>
      <c r="D24" s="114">
        <v>5249.501953125</v>
      </c>
      <c r="E24" s="114">
        <v>5345.79589843752</v>
      </c>
      <c r="F24" s="114">
        <v>5155.13818359376</v>
      </c>
      <c r="G24">
        <v>1336.44897460938</v>
      </c>
      <c r="H24">
        <v>1288.78454589844</v>
      </c>
      <c r="I24">
        <v>19207</v>
      </c>
      <c r="J24">
        <v>12912</v>
      </c>
      <c r="K24">
        <v>6295</v>
      </c>
      <c r="L24">
        <v>56</v>
      </c>
      <c r="M24">
        <v>12856</v>
      </c>
      <c r="N24">
        <v>45</v>
      </c>
      <c r="O24">
        <v>6250</v>
      </c>
      <c r="P24">
        <v>0</v>
      </c>
      <c r="Q24"/>
      <c r="R24"/>
      <c r="S24"/>
      <c r="T24"/>
      <c r="U24"/>
      <c r="V24"/>
      <c r="W24"/>
      <c r="X24">
        <v>4376.470703125</v>
      </c>
      <c r="Y24"/>
      <c r="Z24"/>
      <c r="AA24" t="s">
        <v>257</v>
      </c>
      <c r="AB24">
        <v>211.578149167448</v>
      </c>
      <c r="AC24"/>
      <c r="AD24"/>
      <c r="AE24">
        <v>253.02021139835401</v>
      </c>
      <c r="AF24">
        <v>170.136086936542</v>
      </c>
      <c r="AG24">
        <v>99.529584764983397</v>
      </c>
      <c r="AH24"/>
      <c r="AI24"/>
      <c r="AJ24">
        <v>99.621292108942697</v>
      </c>
      <c r="AK24">
        <v>99.437877421024098</v>
      </c>
      <c r="AL24">
        <v>4481.5782586042196</v>
      </c>
      <c r="AM24">
        <v>4302.2790298910304</v>
      </c>
      <c r="AN24">
        <v>4422.8138162264704</v>
      </c>
      <c r="AO24"/>
      <c r="AP24"/>
      <c r="AQ24"/>
      <c r="AR24"/>
      <c r="AS24">
        <v>1324.59643554688</v>
      </c>
      <c r="AT24">
        <v>1300.2802734375</v>
      </c>
      <c r="AU24"/>
      <c r="AV24"/>
      <c r="AW24"/>
      <c r="AX24"/>
      <c r="AY24"/>
      <c r="AZ24"/>
      <c r="BA24">
        <v>232.722031100284</v>
      </c>
      <c r="BB24">
        <v>190.434267234613</v>
      </c>
      <c r="BC24"/>
      <c r="BD24"/>
      <c r="BE24">
        <v>99.576374165622894</v>
      </c>
      <c r="BF24">
        <v>99.4827953643439</v>
      </c>
    </row>
    <row r="25" spans="1:58">
      <c r="A25" t="s">
        <v>110</v>
      </c>
      <c r="B25" s="170" t="s">
        <v>248</v>
      </c>
      <c r="C25" t="s">
        <v>257</v>
      </c>
      <c r="D25" s="114">
        <v>24.811172485351598</v>
      </c>
      <c r="E25" s="114">
        <v>29.652521133422841</v>
      </c>
      <c r="F25" s="114">
        <v>19.974796295166001</v>
      </c>
      <c r="G25">
        <v>7.4131302833557102</v>
      </c>
      <c r="H25">
        <v>4.9936990737915004</v>
      </c>
      <c r="I25">
        <v>19207</v>
      </c>
      <c r="J25">
        <v>101</v>
      </c>
      <c r="K25">
        <v>19106</v>
      </c>
      <c r="L25">
        <v>56</v>
      </c>
      <c r="M25">
        <v>12856</v>
      </c>
      <c r="N25">
        <v>45</v>
      </c>
      <c r="O25">
        <v>6250</v>
      </c>
      <c r="P25">
        <v>0</v>
      </c>
      <c r="Q25"/>
      <c r="R25"/>
      <c r="S25"/>
      <c r="T25"/>
      <c r="U25"/>
      <c r="V25"/>
      <c r="W25"/>
      <c r="X25">
        <v>4179.787109375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5233.1864605894198</v>
      </c>
      <c r="AM25">
        <v>3285.4277247657801</v>
      </c>
      <c r="AN25">
        <v>3295.6700131147199</v>
      </c>
      <c r="AO25"/>
      <c r="AP25"/>
      <c r="AQ25"/>
      <c r="AR25"/>
      <c r="AS25">
        <v>6.8201565742492702</v>
      </c>
      <c r="AT25">
        <v>5.58575344085693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111</v>
      </c>
      <c r="B26" s="170" t="s">
        <v>249</v>
      </c>
      <c r="C26" t="s">
        <v>256</v>
      </c>
      <c r="D26" s="114">
        <v>267.99365234375</v>
      </c>
      <c r="E26" s="114">
        <v>284.31198120117199</v>
      </c>
      <c r="F26" s="114">
        <v>251.73173522949199</v>
      </c>
      <c r="G26">
        <v>71.077995300292997</v>
      </c>
      <c r="H26">
        <v>62.932933807372997</v>
      </c>
      <c r="I26">
        <v>18787</v>
      </c>
      <c r="J26">
        <v>1040</v>
      </c>
      <c r="K26">
        <v>17747</v>
      </c>
      <c r="L26">
        <v>4</v>
      </c>
      <c r="M26">
        <v>1036</v>
      </c>
      <c r="N26">
        <v>115</v>
      </c>
      <c r="O26">
        <v>17632</v>
      </c>
      <c r="P26">
        <v>0</v>
      </c>
      <c r="Q26"/>
      <c r="R26"/>
      <c r="S26"/>
      <c r="T26"/>
      <c r="U26"/>
      <c r="V26"/>
      <c r="W26"/>
      <c r="X26">
        <v>4376.470703125</v>
      </c>
      <c r="Y26"/>
      <c r="Z26"/>
      <c r="AA26" t="s">
        <v>257</v>
      </c>
      <c r="AB26">
        <v>8.9622038473871104</v>
      </c>
      <c r="AC26"/>
      <c r="AD26"/>
      <c r="AE26">
        <v>10.6621277396625</v>
      </c>
      <c r="AF26">
        <v>7.2622799551117101</v>
      </c>
      <c r="AG26">
        <v>89.962060450486803</v>
      </c>
      <c r="AH26"/>
      <c r="AI26"/>
      <c r="AJ26">
        <v>91.674907680962704</v>
      </c>
      <c r="AK26">
        <v>88.249213220010802</v>
      </c>
      <c r="AL26">
        <v>4427.28352379432</v>
      </c>
      <c r="AM26">
        <v>4196.1024673624397</v>
      </c>
      <c r="AN26">
        <v>4208.9000560508202</v>
      </c>
      <c r="AO26"/>
      <c r="AP26"/>
      <c r="AQ26"/>
      <c r="AR26"/>
      <c r="AS26">
        <v>69.078063964843807</v>
      </c>
      <c r="AT26">
        <v>64.922431945800795</v>
      </c>
      <c r="AU26"/>
      <c r="AV26"/>
      <c r="AW26"/>
      <c r="AX26"/>
      <c r="AY26"/>
      <c r="AZ26"/>
      <c r="BA26">
        <v>9.8295109887341798</v>
      </c>
      <c r="BB26">
        <v>8.0948967060400392</v>
      </c>
      <c r="BC26"/>
      <c r="BD26"/>
      <c r="BE26">
        <v>90.835961124381001</v>
      </c>
      <c r="BF26">
        <v>89.088159776592605</v>
      </c>
    </row>
    <row r="27" spans="1:58">
      <c r="A27" t="s">
        <v>111</v>
      </c>
      <c r="B27" s="170" t="s">
        <v>249</v>
      </c>
      <c r="C27" t="s">
        <v>257</v>
      </c>
      <c r="D27" s="114">
        <v>29.902651977539001</v>
      </c>
      <c r="E27" s="114">
        <v>35.278423309326158</v>
      </c>
      <c r="F27" s="114">
        <v>24.533008575439439</v>
      </c>
      <c r="G27">
        <v>8.8196058273315394</v>
      </c>
      <c r="H27">
        <v>6.1332521438598597</v>
      </c>
      <c r="I27">
        <v>18787</v>
      </c>
      <c r="J27">
        <v>119</v>
      </c>
      <c r="K27">
        <v>18668</v>
      </c>
      <c r="L27">
        <v>4</v>
      </c>
      <c r="M27">
        <v>1036</v>
      </c>
      <c r="N27">
        <v>115</v>
      </c>
      <c r="O27">
        <v>17632</v>
      </c>
      <c r="P27">
        <v>0</v>
      </c>
      <c r="Q27"/>
      <c r="R27"/>
      <c r="S27"/>
      <c r="T27"/>
      <c r="U27"/>
      <c r="V27"/>
      <c r="W27"/>
      <c r="X27">
        <v>4179.787109375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5117.4358176864498</v>
      </c>
      <c r="AM27">
        <v>3138.2900458369199</v>
      </c>
      <c r="AN27">
        <v>3150.8262861547</v>
      </c>
      <c r="AO27"/>
      <c r="AP27"/>
      <c r="AQ27"/>
      <c r="AR27"/>
      <c r="AS27">
        <v>8.1611557006835902</v>
      </c>
      <c r="AT27">
        <v>6.7905683517456099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112</v>
      </c>
      <c r="B28" s="170" t="s">
        <v>250</v>
      </c>
      <c r="C28" t="s">
        <v>256</v>
      </c>
      <c r="D28" s="114">
        <v>439.11665039062598</v>
      </c>
      <c r="E28" s="114">
        <v>460.20089721679602</v>
      </c>
      <c r="F28" s="114">
        <v>418.12640380859199</v>
      </c>
      <c r="G28">
        <v>115.05022430419901</v>
      </c>
      <c r="H28">
        <v>104.531600952148</v>
      </c>
      <c r="I28">
        <v>18801</v>
      </c>
      <c r="J28">
        <v>1675</v>
      </c>
      <c r="K28">
        <v>17126</v>
      </c>
      <c r="L28">
        <v>0</v>
      </c>
      <c r="M28">
        <v>1675</v>
      </c>
      <c r="N28">
        <v>8</v>
      </c>
      <c r="O28">
        <v>17118</v>
      </c>
      <c r="P28">
        <v>0</v>
      </c>
      <c r="Q28"/>
      <c r="R28"/>
      <c r="S28"/>
      <c r="T28"/>
      <c r="U28"/>
      <c r="V28"/>
      <c r="W28"/>
      <c r="X28">
        <v>4376.470703125</v>
      </c>
      <c r="Y28"/>
      <c r="Z28"/>
      <c r="AA28" t="s">
        <v>257</v>
      </c>
      <c r="AB28">
        <v>219.248889017453</v>
      </c>
      <c r="AC28"/>
      <c r="AD28"/>
      <c r="AE28">
        <v>375.272372245013</v>
      </c>
      <c r="AF28">
        <v>63.2254057898935</v>
      </c>
      <c r="AG28">
        <v>99.545968197859693</v>
      </c>
      <c r="AH28"/>
      <c r="AI28"/>
      <c r="AJ28">
        <v>99.867602616003794</v>
      </c>
      <c r="AK28">
        <v>99.224333779715494</v>
      </c>
      <c r="AL28">
        <v>4424.4442376982297</v>
      </c>
      <c r="AM28">
        <v>4198.5214725571404</v>
      </c>
      <c r="AN28">
        <v>4218.6491589361303</v>
      </c>
      <c r="AO28"/>
      <c r="AP28"/>
      <c r="AQ28"/>
      <c r="AR28"/>
      <c r="AS28">
        <v>112.465522766113</v>
      </c>
      <c r="AT28">
        <v>107.098907470703</v>
      </c>
      <c r="AU28"/>
      <c r="AV28"/>
      <c r="AW28"/>
      <c r="AX28"/>
      <c r="AY28"/>
      <c r="AZ28"/>
      <c r="BA28">
        <v>297.62627955131097</v>
      </c>
      <c r="BB28">
        <v>140.87149848359601</v>
      </c>
      <c r="BC28"/>
      <c r="BD28"/>
      <c r="BE28">
        <v>99.707539173449604</v>
      </c>
      <c r="BF28">
        <v>99.384397222269797</v>
      </c>
    </row>
    <row r="29" spans="1:58">
      <c r="A29" t="s">
        <v>112</v>
      </c>
      <c r="B29" s="170" t="s">
        <v>250</v>
      </c>
      <c r="C29" t="s">
        <v>257</v>
      </c>
      <c r="D29" s="114">
        <v>2.0028226852416999</v>
      </c>
      <c r="E29" s="114">
        <v>3.750731706619264</v>
      </c>
      <c r="F29" s="114">
        <v>0.90667235851287997</v>
      </c>
      <c r="G29">
        <v>0.93768292665481601</v>
      </c>
      <c r="H29">
        <v>0.22666808962821999</v>
      </c>
      <c r="I29">
        <v>18801</v>
      </c>
      <c r="J29">
        <v>8</v>
      </c>
      <c r="K29">
        <v>18793</v>
      </c>
      <c r="L29">
        <v>0</v>
      </c>
      <c r="M29">
        <v>1675</v>
      </c>
      <c r="N29">
        <v>8</v>
      </c>
      <c r="O29">
        <v>17118</v>
      </c>
      <c r="P29">
        <v>0</v>
      </c>
      <c r="Q29"/>
      <c r="R29"/>
      <c r="S29"/>
      <c r="T29"/>
      <c r="U29"/>
      <c r="V29"/>
      <c r="W29"/>
      <c r="X29">
        <v>4179.787109375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5100.30859375</v>
      </c>
      <c r="AM29">
        <v>3126.1904112921902</v>
      </c>
      <c r="AN29">
        <v>3127.0304169014498</v>
      </c>
      <c r="AO29"/>
      <c r="AP29"/>
      <c r="AQ29"/>
      <c r="AR29"/>
      <c r="AS29">
        <v>0.700358867645264</v>
      </c>
      <c r="AT29">
        <v>0.34321078658103898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113</v>
      </c>
      <c r="B30" s="170" t="s">
        <v>251</v>
      </c>
      <c r="C30" t="s">
        <v>256</v>
      </c>
      <c r="D30" s="114">
        <v>59.762524414062604</v>
      </c>
      <c r="E30" s="114">
        <v>67.117988586425597</v>
      </c>
      <c r="F30" s="114">
        <v>52.418529510497997</v>
      </c>
      <c r="G30">
        <v>16.779497146606399</v>
      </c>
      <c r="H30">
        <v>13.104632377624499</v>
      </c>
      <c r="I30">
        <v>20128</v>
      </c>
      <c r="J30">
        <v>254</v>
      </c>
      <c r="K30">
        <v>19874</v>
      </c>
      <c r="L30">
        <v>0</v>
      </c>
      <c r="M30">
        <v>254</v>
      </c>
      <c r="N30">
        <v>11</v>
      </c>
      <c r="O30">
        <v>19863</v>
      </c>
      <c r="P30">
        <v>0</v>
      </c>
      <c r="Q30"/>
      <c r="R30"/>
      <c r="S30"/>
      <c r="T30"/>
      <c r="U30"/>
      <c r="V30"/>
      <c r="W30"/>
      <c r="X30">
        <v>4376.470703125</v>
      </c>
      <c r="Y30"/>
      <c r="Z30"/>
      <c r="AA30" t="s">
        <v>257</v>
      </c>
      <c r="AB30">
        <v>23.231491268711402</v>
      </c>
      <c r="AC30"/>
      <c r="AD30"/>
      <c r="AE30">
        <v>37.496873254167497</v>
      </c>
      <c r="AF30">
        <v>8.9661092832552693</v>
      </c>
      <c r="AG30">
        <v>95.873138846839197</v>
      </c>
      <c r="AH30"/>
      <c r="AI30"/>
      <c r="AJ30">
        <v>98.302673624453007</v>
      </c>
      <c r="AK30">
        <v>93.443604069225401</v>
      </c>
      <c r="AL30">
        <v>4414.5983809824102</v>
      </c>
      <c r="AM30">
        <v>4122.1777870997403</v>
      </c>
      <c r="AN30">
        <v>4125.8679118436703</v>
      </c>
      <c r="AO30"/>
      <c r="AP30"/>
      <c r="AQ30"/>
      <c r="AR30"/>
      <c r="AS30">
        <v>15.8784694671631</v>
      </c>
      <c r="AT30">
        <v>14.003538131713899</v>
      </c>
      <c r="AU30"/>
      <c r="AV30"/>
      <c r="AW30"/>
      <c r="AX30"/>
      <c r="AY30"/>
      <c r="AZ30"/>
      <c r="BA30">
        <v>30.420943006505901</v>
      </c>
      <c r="BB30">
        <v>16.042039530916799</v>
      </c>
      <c r="BC30"/>
      <c r="BD30"/>
      <c r="BE30">
        <v>97.097573148476201</v>
      </c>
      <c r="BF30">
        <v>94.648704545202193</v>
      </c>
    </row>
    <row r="31" spans="1:58">
      <c r="A31" t="s">
        <v>113</v>
      </c>
      <c r="B31" s="170" t="s">
        <v>251</v>
      </c>
      <c r="C31" t="s">
        <v>257</v>
      </c>
      <c r="D31" s="114">
        <v>2.57247905731202</v>
      </c>
      <c r="E31" s="114">
        <v>4.42342853546144</v>
      </c>
      <c r="F31" s="114">
        <v>1.32815897464752</v>
      </c>
      <c r="G31">
        <v>1.10585713386536</v>
      </c>
      <c r="H31">
        <v>0.33203974366187999</v>
      </c>
      <c r="I31">
        <v>20128</v>
      </c>
      <c r="J31">
        <v>11</v>
      </c>
      <c r="K31">
        <v>20117</v>
      </c>
      <c r="L31">
        <v>0</v>
      </c>
      <c r="M31">
        <v>254</v>
      </c>
      <c r="N31">
        <v>11</v>
      </c>
      <c r="O31">
        <v>19863</v>
      </c>
      <c r="P31">
        <v>0</v>
      </c>
      <c r="Q31"/>
      <c r="R31"/>
      <c r="S31"/>
      <c r="T31"/>
      <c r="U31"/>
      <c r="V31"/>
      <c r="W31"/>
      <c r="X31">
        <v>4179.787109375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4991.7855557528401</v>
      </c>
      <c r="AM31">
        <v>3065.2531841680302</v>
      </c>
      <c r="AN31">
        <v>3066.3060387033802</v>
      </c>
      <c r="AO31"/>
      <c r="AP31"/>
      <c r="AQ31"/>
      <c r="AR31"/>
      <c r="AS31">
        <v>0.85759055614471402</v>
      </c>
      <c r="AT31">
        <v>0.46780550479888899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114</v>
      </c>
      <c r="B32" s="170" t="s">
        <v>7</v>
      </c>
      <c r="C32" t="s">
        <v>256</v>
      </c>
      <c r="D32" s="114">
        <v>0.73108654022216801</v>
      </c>
      <c r="E32" s="114">
        <v>1.937871575355528</v>
      </c>
      <c r="F32" s="114">
        <v>0.1735009253025056</v>
      </c>
      <c r="G32">
        <v>0.484467893838882</v>
      </c>
      <c r="H32">
        <v>4.3375231325626401E-2</v>
      </c>
      <c r="I32">
        <v>19312</v>
      </c>
      <c r="J32">
        <v>3</v>
      </c>
      <c r="K32">
        <v>19309</v>
      </c>
      <c r="L32">
        <v>1</v>
      </c>
      <c r="M32">
        <v>2</v>
      </c>
      <c r="N32">
        <v>4</v>
      </c>
      <c r="O32">
        <v>19305</v>
      </c>
      <c r="P32">
        <v>6.0895479267600798E-2</v>
      </c>
      <c r="Q32"/>
      <c r="R32"/>
      <c r="S32"/>
      <c r="T32"/>
      <c r="U32"/>
      <c r="V32"/>
      <c r="W32"/>
      <c r="X32">
        <v>4376.470703125</v>
      </c>
      <c r="Y32"/>
      <c r="Z32"/>
      <c r="AA32" t="s">
        <v>257</v>
      </c>
      <c r="AB32">
        <v>0.59996893911675597</v>
      </c>
      <c r="AC32"/>
      <c r="AD32"/>
      <c r="AE32">
        <v>1.50704804710483</v>
      </c>
      <c r="AF32">
        <v>0</v>
      </c>
      <c r="AG32">
        <v>37.498786660693703</v>
      </c>
      <c r="AH32"/>
      <c r="AI32"/>
      <c r="AJ32">
        <v>72.932940073251203</v>
      </c>
      <c r="AK32">
        <v>2.0646332481360998</v>
      </c>
      <c r="AL32">
        <v>4829.0022786458303</v>
      </c>
      <c r="AM32">
        <v>3903.84132269167</v>
      </c>
      <c r="AN32">
        <v>3903.9850407357799</v>
      </c>
      <c r="AO32"/>
      <c r="AP32"/>
      <c r="AQ32"/>
      <c r="AR32"/>
      <c r="AS32">
        <v>0.31292235851287797</v>
      </c>
      <c r="AT32">
        <v>9.4976790249347701E-2</v>
      </c>
      <c r="AU32"/>
      <c r="AV32"/>
      <c r="AW32"/>
      <c r="AX32"/>
      <c r="AY32"/>
      <c r="AZ32"/>
      <c r="BA32">
        <v>1.0499367002184701</v>
      </c>
      <c r="BB32">
        <v>0.15000117801503901</v>
      </c>
      <c r="BC32"/>
      <c r="BD32"/>
      <c r="BE32">
        <v>55.0763347898178</v>
      </c>
      <c r="BF32">
        <v>19.9212385315695</v>
      </c>
    </row>
    <row r="33" spans="1:58">
      <c r="A33" t="s">
        <v>114</v>
      </c>
      <c r="B33" s="170" t="s">
        <v>7</v>
      </c>
      <c r="C33" t="s">
        <v>257</v>
      </c>
      <c r="D33" s="114">
        <v>1.2185406684875479</v>
      </c>
      <c r="E33" s="114">
        <v>2.6482911109924321</v>
      </c>
      <c r="F33" s="114">
        <v>0.428402930498124</v>
      </c>
      <c r="G33">
        <v>0.66207277774810802</v>
      </c>
      <c r="H33">
        <v>0.107100732624531</v>
      </c>
      <c r="I33">
        <v>19312</v>
      </c>
      <c r="J33">
        <v>5</v>
      </c>
      <c r="K33">
        <v>19307</v>
      </c>
      <c r="L33">
        <v>1</v>
      </c>
      <c r="M33">
        <v>2</v>
      </c>
      <c r="N33">
        <v>4</v>
      </c>
      <c r="O33">
        <v>19305</v>
      </c>
      <c r="P33">
        <v>6.0895479267600798E-2</v>
      </c>
      <c r="Q33"/>
      <c r="R33"/>
      <c r="S33"/>
      <c r="T33"/>
      <c r="U33"/>
      <c r="V33"/>
      <c r="W33"/>
      <c r="X33">
        <v>4179.787109375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4598.1448242187498</v>
      </c>
      <c r="AM33">
        <v>2960.2674919227602</v>
      </c>
      <c r="AN33">
        <v>2960.6915488128502</v>
      </c>
      <c r="AO33"/>
      <c r="AP33"/>
      <c r="AQ33"/>
      <c r="AR33"/>
      <c r="AS33">
        <v>0.46399080753326399</v>
      </c>
      <c r="AT33">
        <v>0.18679293990135201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259</v>
      </c>
      <c r="B34" s="170"/>
      <c r="C34" t="s">
        <v>255</v>
      </c>
      <c r="D34" s="114">
        <v>32527.431250000001</v>
      </c>
      <c r="E34" s="114">
        <f t="shared" ref="E34:E66" si="0">4*G34</f>
        <v>34894.42578125</v>
      </c>
      <c r="F34" s="114">
        <f t="shared" ref="F34:F66" si="1">4*H34</f>
        <v>30499.9296875</v>
      </c>
      <c r="G34">
        <v>8723.6064453125</v>
      </c>
      <c r="H34">
        <v>7624.982421875</v>
      </c>
      <c r="I34">
        <v>18078</v>
      </c>
      <c r="J34">
        <v>18060</v>
      </c>
      <c r="K34">
        <v>18</v>
      </c>
      <c r="L34">
        <v>3</v>
      </c>
      <c r="M34">
        <v>18057</v>
      </c>
      <c r="N34">
        <v>0</v>
      </c>
      <c r="O34">
        <v>18</v>
      </c>
      <c r="P34">
        <v>0.19524862222990899</v>
      </c>
      <c r="Q34"/>
      <c r="R34"/>
      <c r="S34"/>
      <c r="T34"/>
      <c r="U34"/>
      <c r="V34"/>
      <c r="W34"/>
      <c r="X34">
        <v>3953.44189453125</v>
      </c>
      <c r="Y34"/>
      <c r="Z34"/>
      <c r="AA34" t="s">
        <v>258</v>
      </c>
      <c r="AB34">
        <v>41648.731462329699</v>
      </c>
      <c r="AC34"/>
      <c r="AD34"/>
      <c r="AE34">
        <v>91984.480184125394</v>
      </c>
      <c r="AF34">
        <v>0</v>
      </c>
      <c r="AG34">
        <v>99.997599024135596</v>
      </c>
      <c r="AH34"/>
      <c r="AI34"/>
      <c r="AJ34">
        <v>100.00050072154301</v>
      </c>
      <c r="AK34">
        <v>99.9946973267283</v>
      </c>
      <c r="AL34">
        <v>4481.2934650881598</v>
      </c>
      <c r="AM34">
        <v>3915.9114040798599</v>
      </c>
      <c r="AN34">
        <v>4480.7305224453303</v>
      </c>
      <c r="AO34"/>
      <c r="AP34"/>
      <c r="AQ34"/>
      <c r="AR34"/>
      <c r="AS34">
        <v>8420.2333984375</v>
      </c>
      <c r="AT34">
        <v>7865.21240234375</v>
      </c>
      <c r="AU34"/>
      <c r="AV34"/>
      <c r="AW34"/>
      <c r="AX34"/>
      <c r="AY34"/>
      <c r="AZ34"/>
      <c r="BA34">
        <v>66521.497578224604</v>
      </c>
      <c r="BB34">
        <v>16775.965346434801</v>
      </c>
      <c r="BC34"/>
      <c r="BD34"/>
      <c r="BE34">
        <v>99.9990328607782</v>
      </c>
      <c r="BF34">
        <v>99.996165187493006</v>
      </c>
    </row>
    <row r="35" spans="1:58">
      <c r="A35" t="s">
        <v>259</v>
      </c>
      <c r="B35" s="170"/>
      <c r="C35" t="s">
        <v>258</v>
      </c>
      <c r="D35" s="114">
        <v>0.78099451065063397</v>
      </c>
      <c r="E35" s="114">
        <f t="shared" si="0"/>
        <v>2.070179224014284</v>
      </c>
      <c r="F35" s="114">
        <f t="shared" si="1"/>
        <v>0.18534430861473081</v>
      </c>
      <c r="G35">
        <v>0.517544806003571</v>
      </c>
      <c r="H35">
        <v>4.6336077153682702E-2</v>
      </c>
      <c r="I35">
        <v>18078</v>
      </c>
      <c r="J35">
        <v>3</v>
      </c>
      <c r="K35">
        <v>18075</v>
      </c>
      <c r="L35">
        <v>3</v>
      </c>
      <c r="M35">
        <v>18057</v>
      </c>
      <c r="N35">
        <v>0</v>
      </c>
      <c r="O35">
        <v>18</v>
      </c>
      <c r="P35">
        <v>0.19524862222990899</v>
      </c>
      <c r="Q35"/>
      <c r="R35"/>
      <c r="S35"/>
      <c r="T35"/>
      <c r="U35"/>
      <c r="V35"/>
      <c r="W35"/>
      <c r="X35">
        <v>4179.787109375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4374.3961588541697</v>
      </c>
      <c r="AM35">
        <v>3075.7015895547001</v>
      </c>
      <c r="AN35">
        <v>3075.9171047504001</v>
      </c>
      <c r="AO35"/>
      <c r="AP35"/>
      <c r="AQ35"/>
      <c r="AR35"/>
      <c r="AS35">
        <v>0.334285408258438</v>
      </c>
      <c r="AT35">
        <v>0.101460158824921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260</v>
      </c>
      <c r="B36" s="170"/>
      <c r="C36" t="s">
        <v>255</v>
      </c>
      <c r="D36" s="114">
        <v>6.4716621398925795</v>
      </c>
      <c r="E36" s="114">
        <f t="shared" si="0"/>
        <v>9.50430488586424</v>
      </c>
      <c r="F36" s="114">
        <f t="shared" si="1"/>
        <v>4.1658854484557999</v>
      </c>
      <c r="G36">
        <v>2.37607622146606</v>
      </c>
      <c r="H36">
        <v>1.04147136211395</v>
      </c>
      <c r="I36">
        <v>16736</v>
      </c>
      <c r="J36">
        <v>23</v>
      </c>
      <c r="K36">
        <v>16713</v>
      </c>
      <c r="L36">
        <v>23</v>
      </c>
      <c r="M36">
        <v>0</v>
      </c>
      <c r="N36">
        <v>16711</v>
      </c>
      <c r="O36">
        <v>2</v>
      </c>
      <c r="P36">
        <v>1.6179154447130499</v>
      </c>
      <c r="Q36"/>
      <c r="R36"/>
      <c r="S36"/>
      <c r="T36"/>
      <c r="U36"/>
      <c r="V36"/>
      <c r="W36"/>
      <c r="X36">
        <v>3953.44189453125</v>
      </c>
      <c r="Y36"/>
      <c r="Z36"/>
      <c r="AA36" t="s">
        <v>258</v>
      </c>
      <c r="AB36">
        <v>1.5225888127749101E-4</v>
      </c>
      <c r="AC36"/>
      <c r="AD36"/>
      <c r="AE36">
        <v>2.20119606402358E-4</v>
      </c>
      <c r="AF36" s="169">
        <v>8.4398156152623601E-5</v>
      </c>
      <c r="AG36">
        <v>1.52235702039808E-2</v>
      </c>
      <c r="AH36"/>
      <c r="AI36"/>
      <c r="AJ36">
        <v>2.2007576708713499E-2</v>
      </c>
      <c r="AK36">
        <v>8.4395636992480698E-3</v>
      </c>
      <c r="AL36">
        <v>4146.0482867697001</v>
      </c>
      <c r="AM36">
        <v>3580.5590198457298</v>
      </c>
      <c r="AN36">
        <v>3581.3361621222102</v>
      </c>
      <c r="AO36"/>
      <c r="AP36"/>
      <c r="AQ36"/>
      <c r="AR36"/>
      <c r="AS36">
        <v>1.97873258590698</v>
      </c>
      <c r="AT36">
        <v>1.3039362430572501</v>
      </c>
      <c r="AU36"/>
      <c r="AV36"/>
      <c r="AW36"/>
      <c r="AX36"/>
      <c r="AY36"/>
      <c r="AZ36"/>
      <c r="BA36">
        <v>1.8639907668058499E-4</v>
      </c>
      <c r="BB36">
        <v>1.18118685874397E-4</v>
      </c>
      <c r="BC36"/>
      <c r="BD36"/>
      <c r="BE36">
        <v>1.8636550352089502E-2</v>
      </c>
      <c r="BF36">
        <v>1.18105900558721E-2</v>
      </c>
    </row>
    <row r="37" spans="1:58">
      <c r="A37" t="s">
        <v>260</v>
      </c>
      <c r="B37" s="170"/>
      <c r="C37" t="s">
        <v>258</v>
      </c>
      <c r="D37" s="114">
        <v>42504.331250000003</v>
      </c>
      <c r="E37" s="114">
        <f t="shared" si="0"/>
        <v>51385.12890625</v>
      </c>
      <c r="F37" s="114">
        <f t="shared" si="1"/>
        <v>37026.26953125</v>
      </c>
      <c r="G37">
        <v>12846.2822265625</v>
      </c>
      <c r="H37">
        <v>9256.5673828125</v>
      </c>
      <c r="I37">
        <v>16736</v>
      </c>
      <c r="J37">
        <v>16734</v>
      </c>
      <c r="K37">
        <v>2</v>
      </c>
      <c r="L37">
        <v>23</v>
      </c>
      <c r="M37">
        <v>0</v>
      </c>
      <c r="N37">
        <v>16711</v>
      </c>
      <c r="O37">
        <v>2</v>
      </c>
      <c r="P37">
        <v>1.6179154447130499</v>
      </c>
      <c r="Q37"/>
      <c r="R37"/>
      <c r="S37"/>
      <c r="T37"/>
      <c r="U37"/>
      <c r="V37"/>
      <c r="W37"/>
      <c r="X37">
        <v>4179.787109375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4882.6563166739998</v>
      </c>
      <c r="AM37">
        <v>3475.33251953125</v>
      </c>
      <c r="AN37">
        <v>4882.4881374439201</v>
      </c>
      <c r="AO37"/>
      <c r="AP37"/>
      <c r="AQ37"/>
      <c r="AR37"/>
      <c r="AS37">
        <v>11608.095703125</v>
      </c>
      <c r="AT37">
        <v>9857.1103515625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116</v>
      </c>
      <c r="B38" s="170">
        <v>752</v>
      </c>
      <c r="C38" t="s">
        <v>25</v>
      </c>
      <c r="D38" s="114">
        <v>0.48092818260192799</v>
      </c>
      <c r="E38" s="114">
        <f t="shared" si="0"/>
        <v>1.5405863523483281</v>
      </c>
      <c r="F38" s="114">
        <f t="shared" si="1"/>
        <v>7.2857461869716797E-2</v>
      </c>
      <c r="G38">
        <v>0.38514658808708202</v>
      </c>
      <c r="H38">
        <v>1.8214365467429199E-2</v>
      </c>
      <c r="I38">
        <v>19571</v>
      </c>
      <c r="J38">
        <v>2</v>
      </c>
      <c r="K38">
        <v>19569</v>
      </c>
      <c r="L38">
        <v>0</v>
      </c>
      <c r="M38">
        <v>2</v>
      </c>
      <c r="N38">
        <v>22</v>
      </c>
      <c r="O38">
        <v>19547</v>
      </c>
      <c r="P38">
        <v>0</v>
      </c>
      <c r="Q38"/>
      <c r="R38"/>
      <c r="S38"/>
      <c r="T38"/>
      <c r="U38"/>
      <c r="V38"/>
      <c r="W38"/>
      <c r="X38">
        <v>5426.658203125</v>
      </c>
      <c r="Y38"/>
      <c r="Z38"/>
      <c r="AA38" t="s">
        <v>261</v>
      </c>
      <c r="AB38">
        <v>9.0862625098558095E-2</v>
      </c>
      <c r="AC38"/>
      <c r="AD38"/>
      <c r="AE38">
        <v>0.23471164563396299</v>
      </c>
      <c r="AF38">
        <v>0</v>
      </c>
      <c r="AG38">
        <v>8.3294287482210496</v>
      </c>
      <c r="AH38"/>
      <c r="AI38"/>
      <c r="AJ38">
        <v>20.417772030949301</v>
      </c>
      <c r="AK38">
        <v>0</v>
      </c>
      <c r="AL38">
        <v>6816.03857421875</v>
      </c>
      <c r="AM38">
        <v>4234.1356285945503</v>
      </c>
      <c r="AN38">
        <v>4234.3994784689203</v>
      </c>
      <c r="AO38"/>
      <c r="AP38"/>
      <c r="AQ38"/>
      <c r="AR38"/>
      <c r="AS38">
        <v>0.23115701973438299</v>
      </c>
      <c r="AT38">
        <v>5.21791949868202E-2</v>
      </c>
      <c r="AU38"/>
      <c r="AV38"/>
      <c r="AW38"/>
      <c r="AX38"/>
      <c r="AY38"/>
      <c r="AZ38"/>
      <c r="BA38">
        <v>0.16121197570691201</v>
      </c>
      <c r="BB38">
        <v>2.05132744902039E-2</v>
      </c>
      <c r="BC38"/>
      <c r="BD38"/>
      <c r="BE38">
        <v>14.2412319478924</v>
      </c>
      <c r="BF38">
        <v>2.4176255485497302</v>
      </c>
    </row>
    <row r="39" spans="1:58">
      <c r="A39" t="s">
        <v>116</v>
      </c>
      <c r="B39" s="170">
        <v>752</v>
      </c>
      <c r="C39" t="s">
        <v>261</v>
      </c>
      <c r="D39" s="114">
        <v>5.2929153442382795</v>
      </c>
      <c r="E39" s="114">
        <f t="shared" si="0"/>
        <v>7.83587217330932</v>
      </c>
      <c r="F39" s="114">
        <f t="shared" si="1"/>
        <v>3.371139287948608</v>
      </c>
      <c r="G39">
        <v>1.95896804332733</v>
      </c>
      <c r="H39">
        <v>0.84278482198715199</v>
      </c>
      <c r="I39">
        <v>19571</v>
      </c>
      <c r="J39">
        <v>22</v>
      </c>
      <c r="K39">
        <v>19549</v>
      </c>
      <c r="L39">
        <v>0</v>
      </c>
      <c r="M39">
        <v>2</v>
      </c>
      <c r="N39">
        <v>22</v>
      </c>
      <c r="O39">
        <v>19547</v>
      </c>
      <c r="P39">
        <v>0</v>
      </c>
      <c r="Q39"/>
      <c r="R39"/>
      <c r="S39"/>
      <c r="T39"/>
      <c r="U39"/>
      <c r="V39"/>
      <c r="W39"/>
      <c r="X39">
        <v>3564.20532226563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4713.0570623224403</v>
      </c>
      <c r="AM39">
        <v>2682.6970263549501</v>
      </c>
      <c r="AN39">
        <v>2684.9793788556499</v>
      </c>
      <c r="AO39"/>
      <c r="AP39"/>
      <c r="AQ39"/>
      <c r="AR39"/>
      <c r="AS39">
        <v>1.6253743171691899</v>
      </c>
      <c r="AT39">
        <v>1.0611112117767301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118</v>
      </c>
      <c r="B40" s="170" t="s">
        <v>239</v>
      </c>
      <c r="C40" t="s">
        <v>25</v>
      </c>
      <c r="D40" s="114">
        <v>0.46285848617553799</v>
      </c>
      <c r="E40" s="114">
        <f t="shared" si="0"/>
        <v>1.4826965332031239</v>
      </c>
      <c r="F40" s="114">
        <f t="shared" si="1"/>
        <v>7.0120133459567996E-2</v>
      </c>
      <c r="G40">
        <v>0.37067413330078097</v>
      </c>
      <c r="H40">
        <v>1.7530033364891999E-2</v>
      </c>
      <c r="I40">
        <v>20335</v>
      </c>
      <c r="J40">
        <v>2</v>
      </c>
      <c r="K40">
        <v>20333</v>
      </c>
      <c r="L40">
        <v>0</v>
      </c>
      <c r="M40">
        <v>2</v>
      </c>
      <c r="N40">
        <v>18</v>
      </c>
      <c r="O40">
        <v>20315</v>
      </c>
      <c r="P40">
        <v>0</v>
      </c>
      <c r="Q40"/>
      <c r="R40"/>
      <c r="S40"/>
      <c r="T40"/>
      <c r="U40"/>
      <c r="V40"/>
      <c r="W40"/>
      <c r="X40">
        <v>5426.658203125</v>
      </c>
      <c r="Y40"/>
      <c r="Z40"/>
      <c r="AA40" t="s">
        <v>261</v>
      </c>
      <c r="AB40">
        <v>0.111067377389425</v>
      </c>
      <c r="AC40"/>
      <c r="AD40"/>
      <c r="AE40">
        <v>0.28831243461344802</v>
      </c>
      <c r="AF40">
        <v>0</v>
      </c>
      <c r="AG40">
        <v>9.9964574291066306</v>
      </c>
      <c r="AH40"/>
      <c r="AI40"/>
      <c r="AJ40">
        <v>24.354437312221599</v>
      </c>
      <c r="AK40">
        <v>0</v>
      </c>
      <c r="AL40">
        <v>8419.607421875</v>
      </c>
      <c r="AM40">
        <v>4464.7632696127102</v>
      </c>
      <c r="AN40">
        <v>4465.1522387941404</v>
      </c>
      <c r="AO40"/>
      <c r="AP40"/>
      <c r="AQ40"/>
      <c r="AR40"/>
      <c r="AS40">
        <v>0.22247146070003501</v>
      </c>
      <c r="AT40">
        <v>5.0218749791383702E-2</v>
      </c>
      <c r="AU40"/>
      <c r="AV40"/>
      <c r="AW40"/>
      <c r="AX40"/>
      <c r="AY40"/>
      <c r="AZ40"/>
      <c r="BA40">
        <v>0.19779078406757999</v>
      </c>
      <c r="BB40">
        <v>2.4343970711270601E-2</v>
      </c>
      <c r="BC40"/>
      <c r="BD40"/>
      <c r="BE40">
        <v>17.0216063837901</v>
      </c>
      <c r="BF40">
        <v>2.9713084744231799</v>
      </c>
    </row>
    <row r="41" spans="1:58">
      <c r="A41" t="s">
        <v>118</v>
      </c>
      <c r="B41" s="170" t="s">
        <v>239</v>
      </c>
      <c r="C41" t="s">
        <v>261</v>
      </c>
      <c r="D41" s="114">
        <v>4.1673664093017599</v>
      </c>
      <c r="E41" s="114">
        <f t="shared" si="0"/>
        <v>6.4132542610168404</v>
      </c>
      <c r="F41" s="114">
        <f t="shared" si="1"/>
        <v>2.5196578502655038</v>
      </c>
      <c r="G41">
        <v>1.6033135652542101</v>
      </c>
      <c r="H41">
        <v>0.62991446256637595</v>
      </c>
      <c r="I41">
        <v>20335</v>
      </c>
      <c r="J41">
        <v>18</v>
      </c>
      <c r="K41">
        <v>20317</v>
      </c>
      <c r="L41">
        <v>0</v>
      </c>
      <c r="M41">
        <v>2</v>
      </c>
      <c r="N41">
        <v>18</v>
      </c>
      <c r="O41">
        <v>20315</v>
      </c>
      <c r="P41">
        <v>0</v>
      </c>
      <c r="Q41"/>
      <c r="R41"/>
      <c r="S41"/>
      <c r="T41"/>
      <c r="U41"/>
      <c r="V41"/>
      <c r="W41"/>
      <c r="X41">
        <v>3564.20532226563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4709.97462293837</v>
      </c>
      <c r="AM41">
        <v>2812.2952648999699</v>
      </c>
      <c r="AN41">
        <v>2813.9750400877901</v>
      </c>
      <c r="AO41"/>
      <c r="AP41"/>
      <c r="AQ41"/>
      <c r="AR41"/>
      <c r="AS41">
        <v>1.3070217370986901</v>
      </c>
      <c r="AT41">
        <v>0.81527829170227095</v>
      </c>
      <c r="AU41"/>
      <c r="AV41"/>
      <c r="AW41"/>
      <c r="AX41"/>
      <c r="AY41"/>
      <c r="AZ41"/>
      <c r="BA41"/>
      <c r="BB41"/>
      <c r="BC41"/>
      <c r="BD41"/>
      <c r="BE41"/>
      <c r="BF41"/>
    </row>
    <row r="42" spans="1:58">
      <c r="A42" t="s">
        <v>119</v>
      </c>
      <c r="B42" s="170" t="s">
        <v>240</v>
      </c>
      <c r="C42" t="s">
        <v>25</v>
      </c>
      <c r="D42" s="114">
        <v>0</v>
      </c>
      <c r="E42" s="114">
        <f t="shared" si="0"/>
        <v>0.74983763694763195</v>
      </c>
      <c r="F42" s="114">
        <f t="shared" si="1"/>
        <v>0</v>
      </c>
      <c r="G42">
        <v>0.18745940923690799</v>
      </c>
      <c r="H42">
        <v>0</v>
      </c>
      <c r="I42">
        <v>18804</v>
      </c>
      <c r="J42">
        <v>0</v>
      </c>
      <c r="K42">
        <v>18804</v>
      </c>
      <c r="L42">
        <v>0</v>
      </c>
      <c r="M42">
        <v>0</v>
      </c>
      <c r="N42">
        <v>62</v>
      </c>
      <c r="O42">
        <v>18742</v>
      </c>
      <c r="P42">
        <v>0</v>
      </c>
      <c r="Q42"/>
      <c r="R42"/>
      <c r="S42"/>
      <c r="T42"/>
      <c r="U42"/>
      <c r="V42"/>
      <c r="W42"/>
      <c r="X42">
        <v>5426.658203125</v>
      </c>
      <c r="Y42"/>
      <c r="Z42"/>
      <c r="AA42" t="s">
        <v>261</v>
      </c>
      <c r="AB42"/>
      <c r="AC42"/>
      <c r="AD42"/>
      <c r="AE42"/>
      <c r="AF42"/>
      <c r="AG42"/>
      <c r="AH42"/>
      <c r="AI42"/>
      <c r="AJ42"/>
      <c r="AK42"/>
      <c r="AL42">
        <v>0</v>
      </c>
      <c r="AM42">
        <v>4524.5885940808203</v>
      </c>
      <c r="AN42">
        <v>4524.5885940807702</v>
      </c>
      <c r="AO42"/>
      <c r="AP42"/>
      <c r="AQ42"/>
      <c r="AR42"/>
      <c r="AS42">
        <v>8.5654482245445293E-2</v>
      </c>
      <c r="AT42">
        <v>0</v>
      </c>
      <c r="AU42"/>
      <c r="AV42"/>
      <c r="AW42"/>
      <c r="AX42"/>
      <c r="AY42"/>
      <c r="AZ42"/>
      <c r="BA42"/>
      <c r="BB42"/>
      <c r="BC42"/>
      <c r="BD42"/>
      <c r="BE42"/>
      <c r="BF42"/>
    </row>
    <row r="43" spans="1:58">
      <c r="A43" t="s">
        <v>119</v>
      </c>
      <c r="B43" s="170" t="s">
        <v>240</v>
      </c>
      <c r="C43" t="s">
        <v>261</v>
      </c>
      <c r="D43" s="114">
        <v>15.541734313964842</v>
      </c>
      <c r="E43" s="114">
        <f t="shared" si="0"/>
        <v>19.7528476715088</v>
      </c>
      <c r="F43" s="114">
        <f t="shared" si="1"/>
        <v>11.97839355468752</v>
      </c>
      <c r="G43">
        <v>4.9382119178771999</v>
      </c>
      <c r="H43">
        <v>2.9945983886718799</v>
      </c>
      <c r="I43">
        <v>18804</v>
      </c>
      <c r="J43">
        <v>62</v>
      </c>
      <c r="K43">
        <v>18742</v>
      </c>
      <c r="L43">
        <v>0</v>
      </c>
      <c r="M43">
        <v>0</v>
      </c>
      <c r="N43">
        <v>62</v>
      </c>
      <c r="O43">
        <v>18742</v>
      </c>
      <c r="P43">
        <v>0</v>
      </c>
      <c r="Q43"/>
      <c r="R43"/>
      <c r="S43"/>
      <c r="T43"/>
      <c r="U43"/>
      <c r="V43"/>
      <c r="W43"/>
      <c r="X43">
        <v>3564.20532226563</v>
      </c>
      <c r="Y43"/>
      <c r="Z43"/>
      <c r="AA43"/>
      <c r="AB43"/>
      <c r="AC43"/>
      <c r="AD43"/>
      <c r="AE43"/>
      <c r="AF43"/>
      <c r="AG43"/>
      <c r="AH43"/>
      <c r="AI43"/>
      <c r="AJ43"/>
      <c r="AK43"/>
      <c r="AL43">
        <v>4877.8460063319098</v>
      </c>
      <c r="AM43">
        <v>2857.2560643843499</v>
      </c>
      <c r="AN43">
        <v>2863.9182945694702</v>
      </c>
      <c r="AO43"/>
      <c r="AP43"/>
      <c r="AQ43"/>
      <c r="AR43"/>
      <c r="AS43">
        <v>4.3987059593200701</v>
      </c>
      <c r="AT43">
        <v>3.4138600826263401</v>
      </c>
      <c r="AU43"/>
      <c r="AV43"/>
      <c r="AW43"/>
      <c r="AX43"/>
      <c r="AY43"/>
      <c r="AZ43"/>
      <c r="BA43"/>
      <c r="BB43"/>
      <c r="BC43"/>
      <c r="BD43"/>
      <c r="BE43"/>
      <c r="BF43"/>
    </row>
    <row r="44" spans="1:58">
      <c r="A44" t="s">
        <v>120</v>
      </c>
      <c r="B44" s="170" t="s">
        <v>241</v>
      </c>
      <c r="C44" t="s">
        <v>25</v>
      </c>
      <c r="D44" s="114">
        <v>0.24067931175231999</v>
      </c>
      <c r="E44" s="114">
        <f t="shared" si="0"/>
        <v>1.1495953798294081</v>
      </c>
      <c r="F44" s="114">
        <f t="shared" si="1"/>
        <v>1.010828372091056E-2</v>
      </c>
      <c r="G44">
        <v>0.28739884495735202</v>
      </c>
      <c r="H44">
        <v>2.5270709302276399E-3</v>
      </c>
      <c r="I44">
        <v>19553</v>
      </c>
      <c r="J44">
        <v>1</v>
      </c>
      <c r="K44">
        <v>19552</v>
      </c>
      <c r="L44">
        <v>0</v>
      </c>
      <c r="M44">
        <v>1</v>
      </c>
      <c r="N44">
        <v>96</v>
      </c>
      <c r="O44">
        <v>19456</v>
      </c>
      <c r="P44">
        <v>0</v>
      </c>
      <c r="Q44"/>
      <c r="R44"/>
      <c r="S44"/>
      <c r="T44"/>
      <c r="U44"/>
      <c r="V44"/>
      <c r="W44"/>
      <c r="X44">
        <v>5426.658203125</v>
      </c>
      <c r="Y44"/>
      <c r="Z44"/>
      <c r="AA44" t="s">
        <v>261</v>
      </c>
      <c r="AB44">
        <v>1.03913400091211E-2</v>
      </c>
      <c r="AC44"/>
      <c r="AD44"/>
      <c r="AE44">
        <v>3.5078513633033402E-2</v>
      </c>
      <c r="AF44">
        <v>0</v>
      </c>
      <c r="AG44">
        <v>1.0284470578525799</v>
      </c>
      <c r="AH44"/>
      <c r="AI44"/>
      <c r="AJ44">
        <v>3.4466466351460299</v>
      </c>
      <c r="AK44">
        <v>0</v>
      </c>
      <c r="AL44">
        <v>8252.0302734375</v>
      </c>
      <c r="AM44">
        <v>4459.83024200402</v>
      </c>
      <c r="AN44">
        <v>4460.0241866688502</v>
      </c>
      <c r="AO44"/>
      <c r="AP44"/>
      <c r="AQ44"/>
      <c r="AR44"/>
      <c r="AS44">
        <v>0.14976841211319</v>
      </c>
      <c r="AT44">
        <v>1.6305718570947599E-2</v>
      </c>
      <c r="AU44"/>
      <c r="AV44"/>
      <c r="AW44"/>
      <c r="AX44"/>
      <c r="AY44"/>
      <c r="AZ44"/>
      <c r="BA44">
        <v>2.1964371856929399E-2</v>
      </c>
      <c r="BB44">
        <v>0</v>
      </c>
      <c r="BC44"/>
      <c r="BD44"/>
      <c r="BE44">
        <v>2.1620681498704299</v>
      </c>
      <c r="BF44">
        <v>0</v>
      </c>
    </row>
    <row r="45" spans="1:58">
      <c r="A45" t="s">
        <v>120</v>
      </c>
      <c r="B45" s="170" t="s">
        <v>241</v>
      </c>
      <c r="C45" t="s">
        <v>261</v>
      </c>
      <c r="D45" s="114">
        <v>23.161528015136803</v>
      </c>
      <c r="E45" s="114">
        <f t="shared" si="0"/>
        <v>28.12833976745604</v>
      </c>
      <c r="F45" s="114">
        <f t="shared" si="1"/>
        <v>18.819715499877919</v>
      </c>
      <c r="G45">
        <v>7.0320849418640101</v>
      </c>
      <c r="H45">
        <v>4.7049288749694798</v>
      </c>
      <c r="I45">
        <v>19553</v>
      </c>
      <c r="J45">
        <v>96</v>
      </c>
      <c r="K45">
        <v>19457</v>
      </c>
      <c r="L45">
        <v>0</v>
      </c>
      <c r="M45">
        <v>1</v>
      </c>
      <c r="N45">
        <v>96</v>
      </c>
      <c r="O45">
        <v>19456</v>
      </c>
      <c r="P45">
        <v>0</v>
      </c>
      <c r="Q45"/>
      <c r="R45"/>
      <c r="S45"/>
      <c r="T45"/>
      <c r="U45"/>
      <c r="V45"/>
      <c r="W45"/>
      <c r="X45">
        <v>3564.20532226563</v>
      </c>
      <c r="Y45"/>
      <c r="Z45"/>
      <c r="AA45"/>
      <c r="AB45"/>
      <c r="AC45"/>
      <c r="AD45"/>
      <c r="AE45"/>
      <c r="AF45"/>
      <c r="AG45"/>
      <c r="AH45"/>
      <c r="AI45"/>
      <c r="AJ45"/>
      <c r="AK45"/>
      <c r="AL45">
        <v>4904.8525390625</v>
      </c>
      <c r="AM45">
        <v>2827.4744916258001</v>
      </c>
      <c r="AN45">
        <v>2837.6738621855102</v>
      </c>
      <c r="AO45"/>
      <c r="AP45"/>
      <c r="AQ45"/>
      <c r="AR45"/>
      <c r="AS45">
        <v>6.40039157867432</v>
      </c>
      <c r="AT45">
        <v>5.2206358909606898</v>
      </c>
      <c r="AU45"/>
      <c r="AV45"/>
      <c r="AW45"/>
      <c r="AX45"/>
      <c r="AY45"/>
      <c r="AZ45"/>
      <c r="BA45"/>
      <c r="BB45"/>
      <c r="BC45"/>
      <c r="BD45"/>
      <c r="BE45"/>
      <c r="BF45"/>
    </row>
    <row r="46" spans="1:58">
      <c r="A46" t="s">
        <v>121</v>
      </c>
      <c r="B46" s="170" t="s">
        <v>242</v>
      </c>
      <c r="C46" t="s">
        <v>25</v>
      </c>
      <c r="D46" s="114">
        <v>0</v>
      </c>
      <c r="E46" s="114">
        <f t="shared" si="0"/>
        <v>0.86270904541015603</v>
      </c>
      <c r="F46" s="114">
        <f t="shared" si="1"/>
        <v>0</v>
      </c>
      <c r="G46">
        <v>0.21567726135253901</v>
      </c>
      <c r="H46">
        <v>0</v>
      </c>
      <c r="I46">
        <v>16344</v>
      </c>
      <c r="J46">
        <v>0</v>
      </c>
      <c r="K46">
        <v>16344</v>
      </c>
      <c r="L46">
        <v>0</v>
      </c>
      <c r="M46">
        <v>0</v>
      </c>
      <c r="N46">
        <v>136</v>
      </c>
      <c r="O46">
        <v>16208</v>
      </c>
      <c r="P46">
        <v>0</v>
      </c>
      <c r="Q46"/>
      <c r="R46"/>
      <c r="S46"/>
      <c r="T46"/>
      <c r="U46"/>
      <c r="V46"/>
      <c r="W46"/>
      <c r="X46">
        <v>5426.658203125</v>
      </c>
      <c r="Y46"/>
      <c r="Z46"/>
      <c r="AA46" t="s">
        <v>261</v>
      </c>
      <c r="AB46"/>
      <c r="AC46"/>
      <c r="AD46"/>
      <c r="AE46"/>
      <c r="AF46"/>
      <c r="AG46"/>
      <c r="AH46"/>
      <c r="AI46"/>
      <c r="AJ46"/>
      <c r="AK46"/>
      <c r="AL46">
        <v>0</v>
      </c>
      <c r="AM46">
        <v>4476.4659405062703</v>
      </c>
      <c r="AN46">
        <v>4476.4659405063103</v>
      </c>
      <c r="AO46"/>
      <c r="AP46"/>
      <c r="AQ46"/>
      <c r="AR46"/>
      <c r="AS46">
        <v>9.8547212779521901E-2</v>
      </c>
      <c r="AT46">
        <v>0</v>
      </c>
      <c r="AU46"/>
      <c r="AV46"/>
      <c r="AW46"/>
      <c r="AX46"/>
      <c r="AY46"/>
      <c r="AZ46"/>
      <c r="BA46"/>
      <c r="BB46"/>
      <c r="BC46"/>
      <c r="BD46"/>
      <c r="BE46"/>
      <c r="BF46"/>
    </row>
    <row r="47" spans="1:58">
      <c r="A47" t="s">
        <v>121</v>
      </c>
      <c r="B47" s="170" t="s">
        <v>242</v>
      </c>
      <c r="C47" t="s">
        <v>261</v>
      </c>
      <c r="D47" s="114">
        <v>39.321929931640604</v>
      </c>
      <c r="E47" s="114">
        <f t="shared" si="0"/>
        <v>45.935375213623203</v>
      </c>
      <c r="F47" s="114">
        <f t="shared" si="1"/>
        <v>32.717765808105483</v>
      </c>
      <c r="G47">
        <v>11.483843803405801</v>
      </c>
      <c r="H47">
        <v>8.1794414520263707</v>
      </c>
      <c r="I47">
        <v>16344</v>
      </c>
      <c r="J47">
        <v>136</v>
      </c>
      <c r="K47">
        <v>16208</v>
      </c>
      <c r="L47">
        <v>0</v>
      </c>
      <c r="M47">
        <v>0</v>
      </c>
      <c r="N47">
        <v>136</v>
      </c>
      <c r="O47">
        <v>16208</v>
      </c>
      <c r="P47">
        <v>0</v>
      </c>
      <c r="Q47"/>
      <c r="R47"/>
      <c r="S47"/>
      <c r="T47"/>
      <c r="U47"/>
      <c r="V47"/>
      <c r="W47"/>
      <c r="X47">
        <v>3564.20532226563</v>
      </c>
      <c r="Y47"/>
      <c r="Z47"/>
      <c r="AA47"/>
      <c r="AB47"/>
      <c r="AC47"/>
      <c r="AD47"/>
      <c r="AE47"/>
      <c r="AF47"/>
      <c r="AG47"/>
      <c r="AH47"/>
      <c r="AI47"/>
      <c r="AJ47"/>
      <c r="AK47"/>
      <c r="AL47">
        <v>4909.5845049689797</v>
      </c>
      <c r="AM47">
        <v>2833.0962906147402</v>
      </c>
      <c r="AN47">
        <v>2850.3749492755401</v>
      </c>
      <c r="AO47"/>
      <c r="AP47"/>
      <c r="AQ47"/>
      <c r="AR47"/>
      <c r="AS47">
        <v>10.673743247985801</v>
      </c>
      <c r="AT47">
        <v>8.9878244400024396</v>
      </c>
      <c r="AU47"/>
      <c r="AV47"/>
      <c r="AW47"/>
      <c r="AX47"/>
      <c r="AY47"/>
      <c r="AZ47"/>
      <c r="BA47"/>
      <c r="BB47"/>
      <c r="BC47"/>
      <c r="BD47"/>
      <c r="BE47"/>
      <c r="BF47"/>
    </row>
    <row r="48" spans="1:58">
      <c r="A48" t="s">
        <v>122</v>
      </c>
      <c r="B48" s="170" t="s">
        <v>243</v>
      </c>
      <c r="C48" t="s">
        <v>25</v>
      </c>
      <c r="D48" s="114">
        <v>0</v>
      </c>
      <c r="E48" s="114">
        <f t="shared" si="0"/>
        <v>0.78042799234390403</v>
      </c>
      <c r="F48" s="114">
        <f t="shared" si="1"/>
        <v>0</v>
      </c>
      <c r="G48">
        <v>0.19510699808597601</v>
      </c>
      <c r="H48">
        <v>0</v>
      </c>
      <c r="I48">
        <v>18067</v>
      </c>
      <c r="J48">
        <v>0</v>
      </c>
      <c r="K48">
        <v>18067</v>
      </c>
      <c r="L48">
        <v>0</v>
      </c>
      <c r="M48">
        <v>0</v>
      </c>
      <c r="N48">
        <v>121</v>
      </c>
      <c r="O48">
        <v>17946</v>
      </c>
      <c r="P48">
        <v>0</v>
      </c>
      <c r="Q48"/>
      <c r="R48"/>
      <c r="S48"/>
      <c r="T48"/>
      <c r="U48"/>
      <c r="V48"/>
      <c r="W48"/>
      <c r="X48">
        <v>5426.658203125</v>
      </c>
      <c r="Y48"/>
      <c r="Z48"/>
      <c r="AA48" t="s">
        <v>261</v>
      </c>
      <c r="AB48"/>
      <c r="AC48"/>
      <c r="AD48"/>
      <c r="AE48"/>
      <c r="AF48"/>
      <c r="AG48"/>
      <c r="AH48"/>
      <c r="AI48"/>
      <c r="AJ48"/>
      <c r="AK48"/>
      <c r="AL48">
        <v>0</v>
      </c>
      <c r="AM48">
        <v>4536.30380750527</v>
      </c>
      <c r="AN48">
        <v>4536.30380750531</v>
      </c>
      <c r="AO48"/>
      <c r="AP48"/>
      <c r="AQ48"/>
      <c r="AR48"/>
      <c r="AS48">
        <v>8.9148677885532407E-2</v>
      </c>
      <c r="AT48">
        <v>0</v>
      </c>
      <c r="AU48"/>
      <c r="AV48"/>
      <c r="AW48"/>
      <c r="AX48"/>
      <c r="AY48"/>
      <c r="AZ48"/>
      <c r="BA48"/>
      <c r="BB48"/>
      <c r="BC48"/>
      <c r="BD48"/>
      <c r="BE48"/>
      <c r="BF48"/>
    </row>
    <row r="49" spans="1:58">
      <c r="A49" t="s">
        <v>122</v>
      </c>
      <c r="B49" s="170" t="s">
        <v>243</v>
      </c>
      <c r="C49" t="s">
        <v>261</v>
      </c>
      <c r="D49" s="114">
        <v>31.622686767578198</v>
      </c>
      <c r="E49" s="114">
        <f t="shared" si="0"/>
        <v>37.260658264160163</v>
      </c>
      <c r="F49" s="114">
        <f t="shared" si="1"/>
        <v>25.99145698547364</v>
      </c>
      <c r="G49">
        <v>9.3151645660400408</v>
      </c>
      <c r="H49">
        <v>6.49786424636841</v>
      </c>
      <c r="I49">
        <v>18067</v>
      </c>
      <c r="J49">
        <v>121</v>
      </c>
      <c r="K49">
        <v>17946</v>
      </c>
      <c r="L49">
        <v>0</v>
      </c>
      <c r="M49">
        <v>0</v>
      </c>
      <c r="N49">
        <v>121</v>
      </c>
      <c r="O49">
        <v>17946</v>
      </c>
      <c r="P49">
        <v>0</v>
      </c>
      <c r="Q49"/>
      <c r="R49"/>
      <c r="S49"/>
      <c r="T49"/>
      <c r="U49"/>
      <c r="V49"/>
      <c r="W49"/>
      <c r="X49">
        <v>3564.20532226563</v>
      </c>
      <c r="Y49"/>
      <c r="Z49"/>
      <c r="AA49"/>
      <c r="AB49"/>
      <c r="AC49"/>
      <c r="AD49"/>
      <c r="AE49"/>
      <c r="AF49"/>
      <c r="AG49"/>
      <c r="AH49"/>
      <c r="AI49"/>
      <c r="AJ49"/>
      <c r="AK49"/>
      <c r="AL49">
        <v>4909.1608987603304</v>
      </c>
      <c r="AM49">
        <v>2869.3050043243602</v>
      </c>
      <c r="AN49">
        <v>2882.9665177591701</v>
      </c>
      <c r="AO49"/>
      <c r="AP49"/>
      <c r="AQ49"/>
      <c r="AR49"/>
      <c r="AS49">
        <v>8.6245899200439506</v>
      </c>
      <c r="AT49">
        <v>7.1871919631957999</v>
      </c>
      <c r="AU49"/>
      <c r="AV49"/>
      <c r="AW49"/>
      <c r="AX49"/>
      <c r="AY49"/>
      <c r="AZ49"/>
      <c r="BA49"/>
      <c r="BB49"/>
      <c r="BC49"/>
      <c r="BD49"/>
      <c r="BE49"/>
      <c r="BF49"/>
    </row>
    <row r="50" spans="1:58">
      <c r="A50" t="s">
        <v>123</v>
      </c>
      <c r="B50" s="170" t="s">
        <v>244</v>
      </c>
      <c r="C50" t="s">
        <v>25</v>
      </c>
      <c r="D50" s="114">
        <v>0</v>
      </c>
      <c r="E50" s="114">
        <f t="shared" si="0"/>
        <v>0.79706144332885598</v>
      </c>
      <c r="F50" s="114">
        <f t="shared" si="1"/>
        <v>0</v>
      </c>
      <c r="G50">
        <v>0.19926536083221399</v>
      </c>
      <c r="H50">
        <v>0</v>
      </c>
      <c r="I50">
        <v>17690</v>
      </c>
      <c r="J50">
        <v>0</v>
      </c>
      <c r="K50">
        <v>17690</v>
      </c>
      <c r="L50">
        <v>0</v>
      </c>
      <c r="M50">
        <v>0</v>
      </c>
      <c r="N50">
        <v>128</v>
      </c>
      <c r="O50">
        <v>17562</v>
      </c>
      <c r="P50">
        <v>0</v>
      </c>
      <c r="Q50"/>
      <c r="R50"/>
      <c r="S50"/>
      <c r="T50"/>
      <c r="U50"/>
      <c r="V50"/>
      <c r="W50"/>
      <c r="X50">
        <v>5426.658203125</v>
      </c>
      <c r="Y50"/>
      <c r="Z50"/>
      <c r="AA50" t="s">
        <v>261</v>
      </c>
      <c r="AB50"/>
      <c r="AC50"/>
      <c r="AD50"/>
      <c r="AE50"/>
      <c r="AF50"/>
      <c r="AG50"/>
      <c r="AH50"/>
      <c r="AI50"/>
      <c r="AJ50"/>
      <c r="AK50"/>
      <c r="AL50">
        <v>0</v>
      </c>
      <c r="AM50">
        <v>4529.9810972223404</v>
      </c>
      <c r="AN50">
        <v>4529.9810972223504</v>
      </c>
      <c r="AO50"/>
      <c r="AP50"/>
      <c r="AQ50"/>
      <c r="AR50"/>
      <c r="AS50">
        <v>9.10486429929733E-2</v>
      </c>
      <c r="AT50">
        <v>0</v>
      </c>
      <c r="AU50"/>
      <c r="AV50"/>
      <c r="AW50"/>
      <c r="AX50"/>
      <c r="AY50"/>
      <c r="AZ50"/>
      <c r="BA50"/>
      <c r="BB50"/>
      <c r="BC50"/>
      <c r="BD50"/>
      <c r="BE50"/>
      <c r="BF50"/>
    </row>
    <row r="51" spans="1:58">
      <c r="A51" t="s">
        <v>123</v>
      </c>
      <c r="B51" s="170" t="s">
        <v>244</v>
      </c>
      <c r="C51" t="s">
        <v>261</v>
      </c>
      <c r="D51" s="114">
        <v>34.174261474609395</v>
      </c>
      <c r="E51" s="114">
        <f t="shared" si="0"/>
        <v>40.098392486572401</v>
      </c>
      <c r="F51" s="114">
        <f t="shared" si="1"/>
        <v>28.25758171081544</v>
      </c>
      <c r="G51">
        <v>10.0245981216431</v>
      </c>
      <c r="H51">
        <v>7.0643954277038601</v>
      </c>
      <c r="I51">
        <v>17690</v>
      </c>
      <c r="J51">
        <v>128</v>
      </c>
      <c r="K51">
        <v>17562</v>
      </c>
      <c r="L51">
        <v>0</v>
      </c>
      <c r="M51">
        <v>0</v>
      </c>
      <c r="N51">
        <v>128</v>
      </c>
      <c r="O51">
        <v>17562</v>
      </c>
      <c r="P51">
        <v>0</v>
      </c>
      <c r="Q51"/>
      <c r="R51"/>
      <c r="S51"/>
      <c r="T51"/>
      <c r="U51"/>
      <c r="V51"/>
      <c r="W51"/>
      <c r="X51">
        <v>3564.20532226563</v>
      </c>
      <c r="Y51"/>
      <c r="Z51"/>
      <c r="AA51"/>
      <c r="AB51"/>
      <c r="AC51"/>
      <c r="AD51"/>
      <c r="AE51"/>
      <c r="AF51"/>
      <c r="AG51"/>
      <c r="AH51"/>
      <c r="AI51"/>
      <c r="AJ51"/>
      <c r="AK51"/>
      <c r="AL51">
        <v>4828.3696994781503</v>
      </c>
      <c r="AM51">
        <v>2860.5123517751399</v>
      </c>
      <c r="AN51">
        <v>2874.7512291355702</v>
      </c>
      <c r="AO51"/>
      <c r="AP51"/>
      <c r="AQ51"/>
      <c r="AR51"/>
      <c r="AS51">
        <v>9.2989625930786097</v>
      </c>
      <c r="AT51">
        <v>7.7886548042297399</v>
      </c>
      <c r="AU51"/>
      <c r="AV51"/>
      <c r="AW51"/>
      <c r="AX51"/>
      <c r="AY51"/>
      <c r="AZ51"/>
      <c r="BA51"/>
      <c r="BB51"/>
      <c r="BC51"/>
      <c r="BD51"/>
      <c r="BE51"/>
      <c r="BF51"/>
    </row>
    <row r="52" spans="1:58">
      <c r="A52" t="s">
        <v>124</v>
      </c>
      <c r="B52" s="170" t="s">
        <v>245</v>
      </c>
      <c r="C52" t="s">
        <v>25</v>
      </c>
      <c r="D52" s="114">
        <v>0</v>
      </c>
      <c r="E52" s="114">
        <f t="shared" si="0"/>
        <v>0.77404391765594405</v>
      </c>
      <c r="F52" s="114">
        <f t="shared" si="1"/>
        <v>0</v>
      </c>
      <c r="G52">
        <v>0.19351097941398601</v>
      </c>
      <c r="H52">
        <v>0</v>
      </c>
      <c r="I52">
        <v>18216</v>
      </c>
      <c r="J52">
        <v>0</v>
      </c>
      <c r="K52">
        <v>18216</v>
      </c>
      <c r="L52">
        <v>0</v>
      </c>
      <c r="M52">
        <v>0</v>
      </c>
      <c r="N52">
        <v>92</v>
      </c>
      <c r="O52">
        <v>18124</v>
      </c>
      <c r="P52">
        <v>0</v>
      </c>
      <c r="Q52"/>
      <c r="R52"/>
      <c r="S52"/>
      <c r="T52"/>
      <c r="U52"/>
      <c r="V52"/>
      <c r="W52"/>
      <c r="X52">
        <v>5426.658203125</v>
      </c>
      <c r="Y52"/>
      <c r="Z52"/>
      <c r="AA52" t="s">
        <v>261</v>
      </c>
      <c r="AB52"/>
      <c r="AC52"/>
      <c r="AD52"/>
      <c r="AE52"/>
      <c r="AF52"/>
      <c r="AG52"/>
      <c r="AH52"/>
      <c r="AI52"/>
      <c r="AJ52"/>
      <c r="AK52"/>
      <c r="AL52">
        <v>0</v>
      </c>
      <c r="AM52">
        <v>4587.6162277040703</v>
      </c>
      <c r="AN52">
        <v>4587.6162277040503</v>
      </c>
      <c r="AO52"/>
      <c r="AP52"/>
      <c r="AQ52"/>
      <c r="AR52"/>
      <c r="AS52">
        <v>8.8419444859027904E-2</v>
      </c>
      <c r="AT52">
        <v>0</v>
      </c>
      <c r="AU52"/>
      <c r="AV52"/>
      <c r="AW52"/>
      <c r="AX52"/>
      <c r="AY52"/>
      <c r="AZ52"/>
      <c r="BA52"/>
      <c r="BB52"/>
      <c r="BC52"/>
      <c r="BD52"/>
      <c r="BE52"/>
      <c r="BF52"/>
    </row>
    <row r="53" spans="1:58">
      <c r="A53" t="s">
        <v>124</v>
      </c>
      <c r="B53" s="170" t="s">
        <v>245</v>
      </c>
      <c r="C53" t="s">
        <v>261</v>
      </c>
      <c r="D53" s="114">
        <v>23.8273025512696</v>
      </c>
      <c r="E53" s="114">
        <f t="shared" si="0"/>
        <v>29.05460739135744</v>
      </c>
      <c r="F53" s="114">
        <f t="shared" si="1"/>
        <v>19.271108627319322</v>
      </c>
      <c r="G53">
        <v>7.2636518478393599</v>
      </c>
      <c r="H53">
        <v>4.8177771568298304</v>
      </c>
      <c r="I53">
        <v>18216</v>
      </c>
      <c r="J53">
        <v>92</v>
      </c>
      <c r="K53">
        <v>18124</v>
      </c>
      <c r="L53">
        <v>0</v>
      </c>
      <c r="M53">
        <v>0</v>
      </c>
      <c r="N53">
        <v>92</v>
      </c>
      <c r="O53">
        <v>18124</v>
      </c>
      <c r="P53">
        <v>0</v>
      </c>
      <c r="Q53"/>
      <c r="R53"/>
      <c r="S53"/>
      <c r="T53"/>
      <c r="U53"/>
      <c r="V53"/>
      <c r="W53"/>
      <c r="X53">
        <v>3564.20532226563</v>
      </c>
      <c r="Y53"/>
      <c r="Z53"/>
      <c r="AA53"/>
      <c r="AB53"/>
      <c r="AC53"/>
      <c r="AD53"/>
      <c r="AE53"/>
      <c r="AF53"/>
      <c r="AG53"/>
      <c r="AH53"/>
      <c r="AI53"/>
      <c r="AJ53"/>
      <c r="AK53"/>
      <c r="AL53">
        <v>4757.9457105553702</v>
      </c>
      <c r="AM53">
        <v>2874.1830555602901</v>
      </c>
      <c r="AN53">
        <v>2883.6970083633</v>
      </c>
      <c r="AO53"/>
      <c r="AP53"/>
      <c r="AQ53"/>
      <c r="AR53"/>
      <c r="AS53">
        <v>6.5983991622924796</v>
      </c>
      <c r="AT53">
        <v>5.3584866523742702</v>
      </c>
      <c r="AU53"/>
      <c r="AV53"/>
      <c r="AW53"/>
      <c r="AX53"/>
      <c r="AY53"/>
      <c r="AZ53"/>
      <c r="BA53"/>
      <c r="BB53"/>
      <c r="BC53"/>
      <c r="BD53"/>
      <c r="BE53"/>
      <c r="BF53"/>
    </row>
    <row r="54" spans="1:58">
      <c r="A54" t="s">
        <v>125</v>
      </c>
      <c r="B54" s="170" t="s">
        <v>7</v>
      </c>
      <c r="C54" t="s">
        <v>25</v>
      </c>
      <c r="D54" s="114">
        <v>0.24071626663207998</v>
      </c>
      <c r="E54" s="114">
        <f t="shared" si="0"/>
        <v>1.1497718095779399</v>
      </c>
      <c r="F54" s="114">
        <f t="shared" si="1"/>
        <v>1.0109835304319839E-2</v>
      </c>
      <c r="G54">
        <v>0.28744295239448497</v>
      </c>
      <c r="H54">
        <v>2.5274588260799599E-3</v>
      </c>
      <c r="I54">
        <v>19550</v>
      </c>
      <c r="J54">
        <v>1</v>
      </c>
      <c r="K54">
        <v>19549</v>
      </c>
      <c r="L54">
        <v>1</v>
      </c>
      <c r="M54">
        <v>0</v>
      </c>
      <c r="N54">
        <v>0</v>
      </c>
      <c r="O54">
        <v>19549</v>
      </c>
      <c r="P54">
        <v>6.0179062821152901E-2</v>
      </c>
      <c r="Q54"/>
      <c r="R54"/>
      <c r="S54"/>
      <c r="T54"/>
      <c r="U54"/>
      <c r="V54"/>
      <c r="W54"/>
      <c r="X54">
        <v>5426.658203125</v>
      </c>
      <c r="Y54"/>
      <c r="Z54"/>
      <c r="AA54" t="s">
        <v>261</v>
      </c>
      <c r="AB54">
        <v>1</v>
      </c>
      <c r="AC54"/>
      <c r="AD54"/>
      <c r="AE54">
        <v>4.3477701009635998</v>
      </c>
      <c r="AF54">
        <v>0</v>
      </c>
      <c r="AG54">
        <v>50</v>
      </c>
      <c r="AH54"/>
      <c r="AI54"/>
      <c r="AJ54">
        <v>133.69425252408999</v>
      </c>
      <c r="AK54">
        <v>0</v>
      </c>
      <c r="AL54">
        <v>6441.62451171875</v>
      </c>
      <c r="AM54">
        <v>4049.9037018033</v>
      </c>
      <c r="AN54">
        <v>4050.0260404636501</v>
      </c>
      <c r="AO54"/>
      <c r="AP54"/>
      <c r="AQ54"/>
      <c r="AR54"/>
      <c r="AS54">
        <v>0.149791389703751</v>
      </c>
      <c r="AT54">
        <v>1.63082219660282E-2</v>
      </c>
      <c r="AU54"/>
      <c r="AV54"/>
      <c r="AW54"/>
      <c r="AX54"/>
      <c r="AY54"/>
      <c r="AZ54"/>
      <c r="BA54">
        <v>2.56843333557417</v>
      </c>
      <c r="BB54">
        <v>0</v>
      </c>
      <c r="BC54"/>
      <c r="BD54"/>
      <c r="BE54">
        <v>89.210833389354306</v>
      </c>
      <c r="BF54">
        <v>10.789166610645699</v>
      </c>
    </row>
    <row r="55" spans="1:58">
      <c r="A55" t="s">
        <v>125</v>
      </c>
      <c r="B55" s="170" t="s">
        <v>7</v>
      </c>
      <c r="C55" t="s">
        <v>261</v>
      </c>
      <c r="D55" s="114">
        <v>0.24071626663207998</v>
      </c>
      <c r="E55" s="114">
        <f t="shared" si="0"/>
        <v>1.1497718095779399</v>
      </c>
      <c r="F55" s="114">
        <f t="shared" si="1"/>
        <v>1.0109835304319839E-2</v>
      </c>
      <c r="G55">
        <v>0.28744295239448497</v>
      </c>
      <c r="H55">
        <v>2.5274588260799599E-3</v>
      </c>
      <c r="I55">
        <v>19550</v>
      </c>
      <c r="J55">
        <v>1</v>
      </c>
      <c r="K55">
        <v>19549</v>
      </c>
      <c r="L55">
        <v>1</v>
      </c>
      <c r="M55">
        <v>0</v>
      </c>
      <c r="N55">
        <v>0</v>
      </c>
      <c r="O55">
        <v>19549</v>
      </c>
      <c r="P55">
        <v>6.0179062821152901E-2</v>
      </c>
      <c r="Q55"/>
      <c r="R55"/>
      <c r="S55"/>
      <c r="T55"/>
      <c r="U55"/>
      <c r="V55"/>
      <c r="W55"/>
      <c r="X55">
        <v>3564.20532226563</v>
      </c>
      <c r="Y55"/>
      <c r="Z55"/>
      <c r="AA55"/>
      <c r="AB55"/>
      <c r="AC55"/>
      <c r="AD55"/>
      <c r="AE55"/>
      <c r="AF55"/>
      <c r="AG55"/>
      <c r="AH55"/>
      <c r="AI55"/>
      <c r="AJ55"/>
      <c r="AK55"/>
      <c r="AL55">
        <v>3881.8388671875</v>
      </c>
      <c r="AM55">
        <v>2611.29896320224</v>
      </c>
      <c r="AN55">
        <v>2611.3639524556402</v>
      </c>
      <c r="AO55"/>
      <c r="AP55"/>
      <c r="AQ55"/>
      <c r="AR55"/>
      <c r="AS55">
        <v>0.149791389703751</v>
      </c>
      <c r="AT55">
        <v>1.63082219660282E-2</v>
      </c>
      <c r="AU55"/>
      <c r="AV55"/>
      <c r="AW55"/>
      <c r="AX55"/>
      <c r="AY55"/>
      <c r="AZ55"/>
      <c r="BA55"/>
      <c r="BB55"/>
      <c r="BC55"/>
      <c r="BD55"/>
      <c r="BE55"/>
      <c r="BF55"/>
    </row>
    <row r="56" spans="1:58">
      <c r="A56" t="s">
        <v>126</v>
      </c>
      <c r="B56" s="170" t="s">
        <v>246</v>
      </c>
      <c r="C56" t="s">
        <v>25</v>
      </c>
      <c r="D56" s="114">
        <v>0.26389358043670602</v>
      </c>
      <c r="E56" s="114">
        <f t="shared" si="0"/>
        <v>1.2604892253875719</v>
      </c>
      <c r="F56" s="114">
        <f t="shared" si="1"/>
        <v>1.108323317021132E-2</v>
      </c>
      <c r="G56">
        <v>0.31512230634689298</v>
      </c>
      <c r="H56">
        <v>2.7708082925528301E-3</v>
      </c>
      <c r="I56">
        <v>17833</v>
      </c>
      <c r="J56">
        <v>1</v>
      </c>
      <c r="K56">
        <v>17832</v>
      </c>
      <c r="L56">
        <v>0</v>
      </c>
      <c r="M56">
        <v>1</v>
      </c>
      <c r="N56">
        <v>107</v>
      </c>
      <c r="O56">
        <v>17725</v>
      </c>
      <c r="P56">
        <v>0</v>
      </c>
      <c r="Q56"/>
      <c r="R56"/>
      <c r="S56"/>
      <c r="T56"/>
      <c r="U56"/>
      <c r="V56"/>
      <c r="W56"/>
      <c r="X56">
        <v>5426.658203125</v>
      </c>
      <c r="Y56"/>
      <c r="Z56"/>
      <c r="AA56" t="s">
        <v>261</v>
      </c>
      <c r="AB56">
        <v>9.3179892378874793E-3</v>
      </c>
      <c r="AC56"/>
      <c r="AD56"/>
      <c r="AE56">
        <v>3.1446579991396502E-2</v>
      </c>
      <c r="AF56">
        <v>0</v>
      </c>
      <c r="AG56">
        <v>0.92319658791807302</v>
      </c>
      <c r="AH56"/>
      <c r="AI56"/>
      <c r="AJ56">
        <v>3.09538618450624</v>
      </c>
      <c r="AK56">
        <v>0</v>
      </c>
      <c r="AL56">
        <v>7901.13232421875</v>
      </c>
      <c r="AM56">
        <v>4531.9685866063701</v>
      </c>
      <c r="AN56">
        <v>4532.15751520712</v>
      </c>
      <c r="AO56"/>
      <c r="AP56"/>
      <c r="AQ56"/>
      <c r="AR56"/>
      <c r="AS56">
        <v>0.16421464085578899</v>
      </c>
      <c r="AT56">
        <v>1.7878424376249299E-2</v>
      </c>
      <c r="AU56"/>
      <c r="AV56"/>
      <c r="AW56"/>
      <c r="AX56"/>
      <c r="AY56"/>
      <c r="AZ56"/>
      <c r="BA56">
        <v>1.96913361363759E-2</v>
      </c>
      <c r="BB56">
        <v>0</v>
      </c>
      <c r="BC56"/>
      <c r="BD56"/>
      <c r="BE56">
        <v>1.94146641204248</v>
      </c>
      <c r="BF56">
        <v>0</v>
      </c>
    </row>
    <row r="57" spans="1:58">
      <c r="A57" t="s">
        <v>126</v>
      </c>
      <c r="B57" s="170" t="s">
        <v>246</v>
      </c>
      <c r="C57" t="s">
        <v>261</v>
      </c>
      <c r="D57" s="114">
        <v>28.320870971679604</v>
      </c>
      <c r="E57" s="114">
        <f t="shared" si="0"/>
        <v>33.69018936157228</v>
      </c>
      <c r="F57" s="114">
        <f t="shared" si="1"/>
        <v>22.957670211791999</v>
      </c>
      <c r="G57">
        <v>8.42254734039307</v>
      </c>
      <c r="H57">
        <v>5.7394175529479998</v>
      </c>
      <c r="I57">
        <v>17833</v>
      </c>
      <c r="J57">
        <v>107</v>
      </c>
      <c r="K57">
        <v>17726</v>
      </c>
      <c r="L57">
        <v>0</v>
      </c>
      <c r="M57">
        <v>1</v>
      </c>
      <c r="N57">
        <v>107</v>
      </c>
      <c r="O57">
        <v>17725</v>
      </c>
      <c r="P57">
        <v>0</v>
      </c>
      <c r="Q57"/>
      <c r="R57"/>
      <c r="S57"/>
      <c r="T57"/>
      <c r="U57"/>
      <c r="V57"/>
      <c r="W57"/>
      <c r="X57">
        <v>3564.20532226563</v>
      </c>
      <c r="Y57"/>
      <c r="Z57"/>
      <c r="AA57"/>
      <c r="AB57"/>
      <c r="AC57"/>
      <c r="AD57"/>
      <c r="AE57"/>
      <c r="AF57"/>
      <c r="AG57"/>
      <c r="AH57"/>
      <c r="AI57"/>
      <c r="AJ57"/>
      <c r="AK57"/>
      <c r="AL57">
        <v>4654.6229213821598</v>
      </c>
      <c r="AM57">
        <v>2846.5944557882899</v>
      </c>
      <c r="AN57">
        <v>2857.44282935519</v>
      </c>
      <c r="AO57"/>
      <c r="AP57"/>
      <c r="AQ57"/>
      <c r="AR57"/>
      <c r="AS57">
        <v>7.7648887634277299</v>
      </c>
      <c r="AT57">
        <v>6.3959455490112296</v>
      </c>
      <c r="AU57"/>
      <c r="AV57"/>
      <c r="AW57"/>
      <c r="AX57"/>
      <c r="AY57"/>
      <c r="AZ57"/>
      <c r="BA57"/>
      <c r="BB57"/>
      <c r="BC57"/>
      <c r="BD57"/>
      <c r="BE57"/>
      <c r="BF57"/>
    </row>
    <row r="58" spans="1:58">
      <c r="A58" t="s">
        <v>127</v>
      </c>
      <c r="B58" s="170" t="s">
        <v>247</v>
      </c>
      <c r="C58" t="s">
        <v>25</v>
      </c>
      <c r="D58" s="114">
        <v>0.25504064559936601</v>
      </c>
      <c r="E58" s="114">
        <f t="shared" si="0"/>
        <v>1.2181986570358281</v>
      </c>
      <c r="F58" s="114">
        <f t="shared" si="1"/>
        <v>1.0711428709328161E-2</v>
      </c>
      <c r="G58">
        <v>0.30454966425895702</v>
      </c>
      <c r="H58">
        <v>2.6778571773320402E-3</v>
      </c>
      <c r="I58">
        <v>18452</v>
      </c>
      <c r="J58">
        <v>1</v>
      </c>
      <c r="K58">
        <v>18451</v>
      </c>
      <c r="L58">
        <v>1</v>
      </c>
      <c r="M58">
        <v>0</v>
      </c>
      <c r="N58">
        <v>116</v>
      </c>
      <c r="O58">
        <v>18335</v>
      </c>
      <c r="P58">
        <v>6.3760156379179894E-2</v>
      </c>
      <c r="Q58"/>
      <c r="R58"/>
      <c r="S58"/>
      <c r="T58"/>
      <c r="U58"/>
      <c r="V58"/>
      <c r="W58"/>
      <c r="X58">
        <v>5426.658203125</v>
      </c>
      <c r="Y58"/>
      <c r="Z58"/>
      <c r="AA58" t="s">
        <v>261</v>
      </c>
      <c r="AB58">
        <v>8.5201131820284801E-3</v>
      </c>
      <c r="AC58"/>
      <c r="AD58"/>
      <c r="AE58">
        <v>2.87483076875844E-2</v>
      </c>
      <c r="AF58">
        <v>0</v>
      </c>
      <c r="AG58">
        <v>0.84481341231225204</v>
      </c>
      <c r="AH58"/>
      <c r="AI58"/>
      <c r="AJ58">
        <v>2.8335991334041899</v>
      </c>
      <c r="AK58">
        <v>0</v>
      </c>
      <c r="AL58">
        <v>6414.31396484375</v>
      </c>
      <c r="AM58">
        <v>4605.7995962463701</v>
      </c>
      <c r="AN58">
        <v>4605.8976080807897</v>
      </c>
      <c r="AO58"/>
      <c r="AP58"/>
      <c r="AQ58"/>
      <c r="AR58"/>
      <c r="AS58">
        <v>0.15870544314384499</v>
      </c>
      <c r="AT58">
        <v>1.7278661951422698E-2</v>
      </c>
      <c r="AU58"/>
      <c r="AV58"/>
      <c r="AW58"/>
      <c r="AX58"/>
      <c r="AY58"/>
      <c r="AZ58"/>
      <c r="BA58">
        <v>1.8002143028710699E-2</v>
      </c>
      <c r="BB58">
        <v>0</v>
      </c>
      <c r="BC58"/>
      <c r="BD58"/>
      <c r="BE58">
        <v>1.77706297916656</v>
      </c>
      <c r="BF58">
        <v>0</v>
      </c>
    </row>
    <row r="59" spans="1:58">
      <c r="A59" t="s">
        <v>127</v>
      </c>
      <c r="B59" s="170" t="s">
        <v>247</v>
      </c>
      <c r="C59" t="s">
        <v>261</v>
      </c>
      <c r="D59" s="114">
        <v>29.933950805664001</v>
      </c>
      <c r="E59" s="114">
        <f t="shared" si="0"/>
        <v>35.361179351806641</v>
      </c>
      <c r="F59" s="114">
        <f t="shared" si="1"/>
        <v>24.512971878051761</v>
      </c>
      <c r="G59">
        <v>8.8402948379516602</v>
      </c>
      <c r="H59">
        <v>6.1282429695129403</v>
      </c>
      <c r="I59">
        <v>18452</v>
      </c>
      <c r="J59">
        <v>117</v>
      </c>
      <c r="K59">
        <v>18335</v>
      </c>
      <c r="L59">
        <v>1</v>
      </c>
      <c r="M59">
        <v>0</v>
      </c>
      <c r="N59">
        <v>116</v>
      </c>
      <c r="O59">
        <v>18335</v>
      </c>
      <c r="P59">
        <v>6.3760156379179894E-2</v>
      </c>
      <c r="Q59"/>
      <c r="R59"/>
      <c r="S59"/>
      <c r="T59"/>
      <c r="U59"/>
      <c r="V59"/>
      <c r="W59"/>
      <c r="X59">
        <v>3564.20532226563</v>
      </c>
      <c r="Y59"/>
      <c r="Z59"/>
      <c r="AA59"/>
      <c r="AB59"/>
      <c r="AC59"/>
      <c r="AD59"/>
      <c r="AE59"/>
      <c r="AF59"/>
      <c r="AG59"/>
      <c r="AH59"/>
      <c r="AI59"/>
      <c r="AJ59"/>
      <c r="AK59"/>
      <c r="AL59">
        <v>4661.8901200253704</v>
      </c>
      <c r="AM59">
        <v>2904.2129117434602</v>
      </c>
      <c r="AN59">
        <v>2915.3579493203702</v>
      </c>
      <c r="AO59"/>
      <c r="AP59"/>
      <c r="AQ59"/>
      <c r="AR59"/>
      <c r="AS59">
        <v>8.1755409240722692</v>
      </c>
      <c r="AT59">
        <v>6.7918405532836896</v>
      </c>
      <c r="AU59"/>
      <c r="AV59"/>
      <c r="AW59"/>
      <c r="AX59"/>
      <c r="AY59"/>
      <c r="AZ59"/>
      <c r="BA59"/>
      <c r="BB59"/>
      <c r="BC59"/>
      <c r="BD59"/>
      <c r="BE59"/>
      <c r="BF59"/>
    </row>
    <row r="60" spans="1:58">
      <c r="A60" t="s">
        <v>128</v>
      </c>
      <c r="B60" s="170" t="s">
        <v>248</v>
      </c>
      <c r="C60" t="s">
        <v>25</v>
      </c>
      <c r="D60" s="114">
        <v>0.57242212295532202</v>
      </c>
      <c r="E60" s="114">
        <f t="shared" si="0"/>
        <v>1.8337138891220079</v>
      </c>
      <c r="F60" s="114">
        <f t="shared" si="1"/>
        <v>8.6717478930949998E-2</v>
      </c>
      <c r="G60">
        <v>0.45842847228050199</v>
      </c>
      <c r="H60">
        <v>2.16793697327375E-2</v>
      </c>
      <c r="I60">
        <v>16443</v>
      </c>
      <c r="J60">
        <v>2</v>
      </c>
      <c r="K60">
        <v>16441</v>
      </c>
      <c r="L60">
        <v>0</v>
      </c>
      <c r="M60">
        <v>2</v>
      </c>
      <c r="N60">
        <v>72</v>
      </c>
      <c r="O60">
        <v>16369</v>
      </c>
      <c r="P60">
        <v>0</v>
      </c>
      <c r="Q60"/>
      <c r="R60"/>
      <c r="S60"/>
      <c r="T60"/>
      <c r="U60"/>
      <c r="V60"/>
      <c r="W60"/>
      <c r="X60">
        <v>5426.658203125</v>
      </c>
      <c r="Y60"/>
      <c r="Z60"/>
      <c r="AA60" t="s">
        <v>261</v>
      </c>
      <c r="AB60">
        <v>2.7718603733145102E-2</v>
      </c>
      <c r="AC60"/>
      <c r="AD60"/>
      <c r="AE60">
        <v>7.0502893392539304E-2</v>
      </c>
      <c r="AF60">
        <v>0</v>
      </c>
      <c r="AG60">
        <v>2.69710051296711</v>
      </c>
      <c r="AH60"/>
      <c r="AI60"/>
      <c r="AJ60">
        <v>6.7478546992103903</v>
      </c>
      <c r="AK60">
        <v>0</v>
      </c>
      <c r="AL60">
        <v>6781.65673828125</v>
      </c>
      <c r="AM60">
        <v>4602.8166813518301</v>
      </c>
      <c r="AN60">
        <v>4603.0816986913396</v>
      </c>
      <c r="AO60"/>
      <c r="AP60"/>
      <c r="AQ60"/>
      <c r="AR60"/>
      <c r="AS60">
        <v>0.27513584494590798</v>
      </c>
      <c r="AT60">
        <v>6.21056593954563E-2</v>
      </c>
      <c r="AU60"/>
      <c r="AV60"/>
      <c r="AW60"/>
      <c r="AX60"/>
      <c r="AY60"/>
      <c r="AZ60"/>
      <c r="BA60">
        <v>4.8605988294165903E-2</v>
      </c>
      <c r="BB60">
        <v>6.8312191721241998E-3</v>
      </c>
      <c r="BC60"/>
      <c r="BD60"/>
      <c r="BE60">
        <v>4.67468763954572</v>
      </c>
      <c r="BF60">
        <v>0.71951338638849405</v>
      </c>
    </row>
    <row r="61" spans="1:58">
      <c r="A61" t="s">
        <v>128</v>
      </c>
      <c r="B61" s="170" t="s">
        <v>248</v>
      </c>
      <c r="C61" t="s">
        <v>261</v>
      </c>
      <c r="D61" s="114">
        <v>20.651190185546803</v>
      </c>
      <c r="E61" s="114">
        <f t="shared" si="0"/>
        <v>25.816093444824201</v>
      </c>
      <c r="F61" s="114">
        <f t="shared" si="1"/>
        <v>16.228801727294918</v>
      </c>
      <c r="G61">
        <v>6.4540233612060502</v>
      </c>
      <c r="H61">
        <v>4.0572004318237296</v>
      </c>
      <c r="I61">
        <v>16443</v>
      </c>
      <c r="J61">
        <v>72</v>
      </c>
      <c r="K61">
        <v>16371</v>
      </c>
      <c r="L61">
        <v>0</v>
      </c>
      <c r="M61">
        <v>2</v>
      </c>
      <c r="N61">
        <v>72</v>
      </c>
      <c r="O61">
        <v>16369</v>
      </c>
      <c r="P61">
        <v>0</v>
      </c>
      <c r="Q61"/>
      <c r="R61"/>
      <c r="S61"/>
      <c r="T61"/>
      <c r="U61"/>
      <c r="V61"/>
      <c r="W61"/>
      <c r="X61">
        <v>3564.20532226563</v>
      </c>
      <c r="Y61"/>
      <c r="Z61"/>
      <c r="AA61"/>
      <c r="AB61"/>
      <c r="AC61"/>
      <c r="AD61"/>
      <c r="AE61"/>
      <c r="AF61"/>
      <c r="AG61"/>
      <c r="AH61"/>
      <c r="AI61"/>
      <c r="AJ61"/>
      <c r="AK61"/>
      <c r="AL61">
        <v>4750.3992750379803</v>
      </c>
      <c r="AM61">
        <v>2908.1811385641399</v>
      </c>
      <c r="AN61">
        <v>2916.2477751770498</v>
      </c>
      <c r="AO61"/>
      <c r="AP61"/>
      <c r="AQ61"/>
      <c r="AR61"/>
      <c r="AS61">
        <v>5.79406833648682</v>
      </c>
      <c r="AT61">
        <v>4.5793418884277299</v>
      </c>
      <c r="AU61"/>
      <c r="AV61"/>
      <c r="AW61"/>
      <c r="AX61"/>
      <c r="AY61"/>
      <c r="AZ61"/>
      <c r="BA61"/>
      <c r="BB61"/>
      <c r="BC61"/>
      <c r="BD61"/>
      <c r="BE61"/>
      <c r="BF61"/>
    </row>
    <row r="62" spans="1:58">
      <c r="A62" t="s">
        <v>129</v>
      </c>
      <c r="B62" s="170" t="s">
        <v>249</v>
      </c>
      <c r="C62" t="s">
        <v>25</v>
      </c>
      <c r="D62" s="114">
        <v>0.26166322231292799</v>
      </c>
      <c r="E62" s="114">
        <f t="shared" si="0"/>
        <v>1.2498347759246839</v>
      </c>
      <c r="F62" s="114">
        <f t="shared" si="1"/>
        <v>1.098956260830164E-2</v>
      </c>
      <c r="G62">
        <v>0.31245869398117099</v>
      </c>
      <c r="H62">
        <v>2.7473906520754099E-3</v>
      </c>
      <c r="I62">
        <v>17985</v>
      </c>
      <c r="J62">
        <v>1</v>
      </c>
      <c r="K62">
        <v>17984</v>
      </c>
      <c r="L62">
        <v>1</v>
      </c>
      <c r="M62">
        <v>0</v>
      </c>
      <c r="N62">
        <v>90</v>
      </c>
      <c r="O62">
        <v>17894</v>
      </c>
      <c r="P62">
        <v>6.5415804767822702E-2</v>
      </c>
      <c r="Q62"/>
      <c r="R62"/>
      <c r="S62"/>
      <c r="T62"/>
      <c r="U62"/>
      <c r="V62"/>
      <c r="W62"/>
      <c r="X62">
        <v>5426.658203125</v>
      </c>
      <c r="Y62"/>
      <c r="Z62"/>
      <c r="AA62" t="s">
        <v>261</v>
      </c>
      <c r="AB62">
        <v>1.09614914154611E-2</v>
      </c>
      <c r="AC62"/>
      <c r="AD62"/>
      <c r="AE62">
        <v>3.7008572267168499E-2</v>
      </c>
      <c r="AF62">
        <v>0</v>
      </c>
      <c r="AG62">
        <v>1.0842639911154099</v>
      </c>
      <c r="AH62"/>
      <c r="AI62"/>
      <c r="AJ62">
        <v>3.63279446948428</v>
      </c>
      <c r="AK62">
        <v>0</v>
      </c>
      <c r="AL62">
        <v>6035.89306640625</v>
      </c>
      <c r="AM62">
        <v>4375.4292612873396</v>
      </c>
      <c r="AN62">
        <v>4375.5215862139303</v>
      </c>
      <c r="AO62"/>
      <c r="AP62"/>
      <c r="AQ62"/>
      <c r="AR62"/>
      <c r="AS62">
        <v>0.16282668709754899</v>
      </c>
      <c r="AT62">
        <v>1.77273247390985E-2</v>
      </c>
      <c r="AU62"/>
      <c r="AV62"/>
      <c r="AW62"/>
      <c r="AX62"/>
      <c r="AY62"/>
      <c r="AZ62"/>
      <c r="BA62">
        <v>2.3172377600034801E-2</v>
      </c>
      <c r="BB62">
        <v>0</v>
      </c>
      <c r="BC62"/>
      <c r="BD62"/>
      <c r="BE62">
        <v>2.2790165158398699</v>
      </c>
      <c r="BF62">
        <v>0</v>
      </c>
    </row>
    <row r="63" spans="1:58">
      <c r="A63" t="s">
        <v>129</v>
      </c>
      <c r="B63" s="170" t="s">
        <v>249</v>
      </c>
      <c r="C63" t="s">
        <v>261</v>
      </c>
      <c r="D63" s="114">
        <v>23.871133422851599</v>
      </c>
      <c r="E63" s="114">
        <f t="shared" si="0"/>
        <v>29.138809204101559</v>
      </c>
      <c r="F63" s="114">
        <f t="shared" si="1"/>
        <v>19.283203125</v>
      </c>
      <c r="G63">
        <v>7.2847023010253897</v>
      </c>
      <c r="H63">
        <v>4.82080078125</v>
      </c>
      <c r="I63">
        <v>17985</v>
      </c>
      <c r="J63">
        <v>91</v>
      </c>
      <c r="K63">
        <v>17894</v>
      </c>
      <c r="L63">
        <v>1</v>
      </c>
      <c r="M63">
        <v>0</v>
      </c>
      <c r="N63">
        <v>90</v>
      </c>
      <c r="O63">
        <v>17894</v>
      </c>
      <c r="P63">
        <v>6.5415804767822702E-2</v>
      </c>
      <c r="Q63"/>
      <c r="R63"/>
      <c r="S63"/>
      <c r="T63"/>
      <c r="U63"/>
      <c r="V63"/>
      <c r="W63"/>
      <c r="X63">
        <v>3564.20532226563</v>
      </c>
      <c r="Y63"/>
      <c r="Z63"/>
      <c r="AA63"/>
      <c r="AB63"/>
      <c r="AC63"/>
      <c r="AD63"/>
      <c r="AE63"/>
      <c r="AF63"/>
      <c r="AG63"/>
      <c r="AH63"/>
      <c r="AI63"/>
      <c r="AJ63"/>
      <c r="AK63"/>
      <c r="AL63">
        <v>4650.5010409512397</v>
      </c>
      <c r="AM63">
        <v>2786.0971151010599</v>
      </c>
      <c r="AN63">
        <v>2795.53057394188</v>
      </c>
      <c r="AO63"/>
      <c r="AP63"/>
      <c r="AQ63"/>
      <c r="AR63"/>
      <c r="AS63">
        <v>6.6141848564147896</v>
      </c>
      <c r="AT63">
        <v>5.36517238616943</v>
      </c>
      <c r="AU63"/>
      <c r="AV63"/>
      <c r="AW63"/>
      <c r="AX63"/>
      <c r="AY63"/>
      <c r="AZ63"/>
      <c r="BA63"/>
      <c r="BB63"/>
      <c r="BC63"/>
      <c r="BD63"/>
      <c r="BE63"/>
      <c r="BF63"/>
    </row>
    <row r="64" spans="1:58">
      <c r="A64" t="s">
        <v>130</v>
      </c>
      <c r="B64" s="170" t="s">
        <v>250</v>
      </c>
      <c r="C64" t="s">
        <v>25</v>
      </c>
      <c r="D64" s="114">
        <v>1.4600485801696779</v>
      </c>
      <c r="E64" s="114">
        <f t="shared" si="0"/>
        <v>3.173262834548952</v>
      </c>
      <c r="F64" s="114">
        <f t="shared" si="1"/>
        <v>0.51330143213271995</v>
      </c>
      <c r="G64">
        <v>0.79331570863723799</v>
      </c>
      <c r="H64">
        <v>0.12832535803317999</v>
      </c>
      <c r="I64">
        <v>16118</v>
      </c>
      <c r="J64">
        <v>5</v>
      </c>
      <c r="K64">
        <v>16113</v>
      </c>
      <c r="L64">
        <v>0</v>
      </c>
      <c r="M64">
        <v>5</v>
      </c>
      <c r="N64">
        <v>5</v>
      </c>
      <c r="O64">
        <v>16108</v>
      </c>
      <c r="P64">
        <v>0</v>
      </c>
      <c r="Q64"/>
      <c r="R64"/>
      <c r="S64"/>
      <c r="T64"/>
      <c r="U64"/>
      <c r="V64"/>
      <c r="W64"/>
      <c r="X64">
        <v>5426.658203125</v>
      </c>
      <c r="Y64"/>
      <c r="Z64"/>
      <c r="AA64" t="s">
        <v>261</v>
      </c>
      <c r="AB64">
        <v>1</v>
      </c>
      <c r="AC64"/>
      <c r="AD64"/>
      <c r="AE64">
        <v>2.2882288997796101</v>
      </c>
      <c r="AF64">
        <v>0</v>
      </c>
      <c r="AG64">
        <v>50</v>
      </c>
      <c r="AH64"/>
      <c r="AI64"/>
      <c r="AJ64">
        <v>82.205722494490203</v>
      </c>
      <c r="AK64">
        <v>17.7942775055098</v>
      </c>
      <c r="AL64">
        <v>8433.1800781250004</v>
      </c>
      <c r="AM64">
        <v>4388.8961611875402</v>
      </c>
      <c r="AN64">
        <v>4390.1507473387601</v>
      </c>
      <c r="AO64"/>
      <c r="AP64"/>
      <c r="AQ64"/>
      <c r="AR64"/>
      <c r="AS64">
        <v>0.55595856904983498</v>
      </c>
      <c r="AT64">
        <v>0.22381199896335599</v>
      </c>
      <c r="AU64"/>
      <c r="AV64"/>
      <c r="AW64"/>
      <c r="AX64"/>
      <c r="AY64"/>
      <c r="AZ64"/>
      <c r="BA64">
        <v>1.6434391268375601</v>
      </c>
      <c r="BB64">
        <v>0.356560873162442</v>
      </c>
      <c r="BC64"/>
      <c r="BD64"/>
      <c r="BE64">
        <v>66.085978170938901</v>
      </c>
      <c r="BF64">
        <v>33.914021829061099</v>
      </c>
    </row>
    <row r="65" spans="1:58">
      <c r="A65" t="s">
        <v>130</v>
      </c>
      <c r="B65" s="170" t="s">
        <v>250</v>
      </c>
      <c r="C65" t="s">
        <v>261</v>
      </c>
      <c r="D65" s="114">
        <v>1.4600485801696779</v>
      </c>
      <c r="E65" s="114">
        <f t="shared" si="0"/>
        <v>3.173262834548952</v>
      </c>
      <c r="F65" s="114">
        <f t="shared" si="1"/>
        <v>0.51330143213271995</v>
      </c>
      <c r="G65">
        <v>0.79331570863723799</v>
      </c>
      <c r="H65">
        <v>0.12832535803317999</v>
      </c>
      <c r="I65">
        <v>16118</v>
      </c>
      <c r="J65">
        <v>5</v>
      </c>
      <c r="K65">
        <v>16113</v>
      </c>
      <c r="L65">
        <v>0</v>
      </c>
      <c r="M65">
        <v>5</v>
      </c>
      <c r="N65">
        <v>5</v>
      </c>
      <c r="O65">
        <v>16108</v>
      </c>
      <c r="P65">
        <v>0</v>
      </c>
      <c r="Q65"/>
      <c r="R65"/>
      <c r="S65"/>
      <c r="T65"/>
      <c r="U65"/>
      <c r="V65"/>
      <c r="W65"/>
      <c r="X65">
        <v>3564.20532226563</v>
      </c>
      <c r="Y65"/>
      <c r="Z65"/>
      <c r="AA65"/>
      <c r="AB65"/>
      <c r="AC65"/>
      <c r="AD65"/>
      <c r="AE65"/>
      <c r="AF65"/>
      <c r="AG65"/>
      <c r="AH65"/>
      <c r="AI65"/>
      <c r="AJ65"/>
      <c r="AK65"/>
      <c r="AL65">
        <v>4699.8558593750004</v>
      </c>
      <c r="AM65">
        <v>2779.2203213910602</v>
      </c>
      <c r="AN65">
        <v>2779.81612593815</v>
      </c>
      <c r="AO65"/>
      <c r="AP65"/>
      <c r="AQ65"/>
      <c r="AR65"/>
      <c r="AS65">
        <v>0.55595856904983498</v>
      </c>
      <c r="AT65">
        <v>0.22381199896335599</v>
      </c>
      <c r="AU65"/>
      <c r="AV65"/>
      <c r="AW65"/>
      <c r="AX65"/>
      <c r="AY65"/>
      <c r="AZ65"/>
      <c r="BA65"/>
      <c r="BB65"/>
      <c r="BC65"/>
      <c r="BD65"/>
      <c r="BE65"/>
      <c r="BF65"/>
    </row>
    <row r="66" spans="1:58">
      <c r="A66" t="s">
        <v>131</v>
      </c>
      <c r="B66" s="170" t="s">
        <v>251</v>
      </c>
      <c r="C66" t="s">
        <v>25</v>
      </c>
      <c r="D66" s="114">
        <v>1.4754294395446779</v>
      </c>
      <c r="E66" s="114">
        <f t="shared" si="0"/>
        <v>3.0162715911865239</v>
      </c>
      <c r="F66" s="114">
        <f t="shared" si="1"/>
        <v>0.57782143354416005</v>
      </c>
      <c r="G66">
        <v>0.75406789779663097</v>
      </c>
      <c r="H66">
        <v>0.14445535838604001</v>
      </c>
      <c r="I66">
        <v>19140</v>
      </c>
      <c r="J66">
        <v>6</v>
      </c>
      <c r="K66">
        <v>19134</v>
      </c>
      <c r="L66">
        <v>0</v>
      </c>
      <c r="M66">
        <v>6</v>
      </c>
      <c r="N66">
        <v>7</v>
      </c>
      <c r="O66">
        <v>19127</v>
      </c>
      <c r="P66">
        <v>0</v>
      </c>
      <c r="Q66"/>
      <c r="R66"/>
      <c r="S66"/>
      <c r="T66"/>
      <c r="U66"/>
      <c r="V66"/>
      <c r="W66"/>
      <c r="X66">
        <v>5426.658203125</v>
      </c>
      <c r="Y66"/>
      <c r="Z66"/>
      <c r="AA66" t="s">
        <v>261</v>
      </c>
      <c r="AB66">
        <v>0.85712040954081803</v>
      </c>
      <c r="AC66"/>
      <c r="AD66"/>
      <c r="AE66">
        <v>1.8202681636743401</v>
      </c>
      <c r="AF66">
        <v>0</v>
      </c>
      <c r="AG66">
        <v>46.153195298346098</v>
      </c>
      <c r="AH66"/>
      <c r="AI66"/>
      <c r="AJ66">
        <v>74.079456163944698</v>
      </c>
      <c r="AK66">
        <v>18.226934432747498</v>
      </c>
      <c r="AL66">
        <v>7192.7720540364598</v>
      </c>
      <c r="AM66">
        <v>4263.4130178016703</v>
      </c>
      <c r="AN66">
        <v>4264.3313121704005</v>
      </c>
      <c r="AO66"/>
      <c r="AP66"/>
      <c r="AQ66"/>
      <c r="AR66"/>
      <c r="AS66">
        <v>0.54226028919220004</v>
      </c>
      <c r="AT66">
        <v>0.23710055649280501</v>
      </c>
      <c r="AU66"/>
      <c r="AV66"/>
      <c r="AW66"/>
      <c r="AX66"/>
      <c r="AY66"/>
      <c r="AZ66"/>
      <c r="BA66">
        <v>1.33981546732163</v>
      </c>
      <c r="BB66">
        <v>0.37442535176000402</v>
      </c>
      <c r="BC66"/>
      <c r="BD66"/>
      <c r="BE66">
        <v>60.148834123511797</v>
      </c>
      <c r="BF66">
        <v>32.157556473180399</v>
      </c>
    </row>
    <row r="67" spans="1:58">
      <c r="A67" t="s">
        <v>131</v>
      </c>
      <c r="B67" s="170" t="s">
        <v>251</v>
      </c>
      <c r="C67" t="s">
        <v>261</v>
      </c>
      <c r="D67" s="114">
        <v>1.7213794708251959</v>
      </c>
      <c r="E67" s="114">
        <f t="shared" ref="E67:E130" si="2">4*G67</f>
        <v>3.3528444766998282</v>
      </c>
      <c r="F67" s="114">
        <f t="shared" ref="F67:F130" si="3">4*H67</f>
        <v>0.73126339912414395</v>
      </c>
      <c r="G67">
        <v>0.83821111917495705</v>
      </c>
      <c r="H67">
        <v>0.18281584978103599</v>
      </c>
      <c r="I67">
        <v>19140</v>
      </c>
      <c r="J67">
        <v>7</v>
      </c>
      <c r="K67">
        <v>19133</v>
      </c>
      <c r="L67">
        <v>0</v>
      </c>
      <c r="M67">
        <v>6</v>
      </c>
      <c r="N67">
        <v>7</v>
      </c>
      <c r="O67">
        <v>19127</v>
      </c>
      <c r="P67">
        <v>0</v>
      </c>
      <c r="Q67"/>
      <c r="R67"/>
      <c r="S67"/>
      <c r="T67"/>
      <c r="U67"/>
      <c r="V67"/>
      <c r="W67"/>
      <c r="X67">
        <v>3564.20532226563</v>
      </c>
      <c r="Y67"/>
      <c r="Z67"/>
      <c r="AA67"/>
      <c r="AB67"/>
      <c r="AC67"/>
      <c r="AD67"/>
      <c r="AE67"/>
      <c r="AF67"/>
      <c r="AG67"/>
      <c r="AH67"/>
      <c r="AI67"/>
      <c r="AJ67"/>
      <c r="AK67"/>
      <c r="AL67">
        <v>4640.7512904575897</v>
      </c>
      <c r="AM67">
        <v>2700.5141249253802</v>
      </c>
      <c r="AN67">
        <v>2701.2237205449601</v>
      </c>
      <c r="AO67"/>
      <c r="AP67"/>
      <c r="AQ67"/>
      <c r="AR67"/>
      <c r="AS67">
        <v>0.615564584732056</v>
      </c>
      <c r="AT67">
        <v>0.28665363788604697</v>
      </c>
      <c r="AU67"/>
      <c r="AV67"/>
      <c r="AW67"/>
      <c r="AX67"/>
      <c r="AY67"/>
      <c r="AZ67"/>
      <c r="BA67"/>
      <c r="BB67"/>
      <c r="BC67"/>
      <c r="BD67"/>
      <c r="BE67"/>
      <c r="BF67"/>
    </row>
    <row r="68" spans="1:58">
      <c r="A68" t="s">
        <v>132</v>
      </c>
      <c r="B68" s="170" t="s">
        <v>7</v>
      </c>
      <c r="C68" t="s">
        <v>25</v>
      </c>
      <c r="D68" s="114">
        <v>0</v>
      </c>
      <c r="E68" s="114">
        <f t="shared" si="2"/>
        <v>0.83039265871047996</v>
      </c>
      <c r="F68" s="114">
        <f t="shared" si="3"/>
        <v>0</v>
      </c>
      <c r="G68">
        <v>0.20759816467761999</v>
      </c>
      <c r="H68">
        <v>0</v>
      </c>
      <c r="I68">
        <v>16980</v>
      </c>
      <c r="J68">
        <v>0</v>
      </c>
      <c r="K68">
        <v>16980</v>
      </c>
      <c r="L68">
        <v>0</v>
      </c>
      <c r="M68">
        <v>0</v>
      </c>
      <c r="N68">
        <v>0</v>
      </c>
      <c r="O68">
        <v>16980</v>
      </c>
      <c r="P68">
        <v>0</v>
      </c>
      <c r="Q68"/>
      <c r="R68"/>
      <c r="S68"/>
      <c r="T68"/>
      <c r="U68"/>
      <c r="V68"/>
      <c r="W68"/>
      <c r="X68">
        <v>5426.658203125</v>
      </c>
      <c r="Y68"/>
      <c r="Z68"/>
      <c r="AA68" t="s">
        <v>261</v>
      </c>
      <c r="AB68"/>
      <c r="AC68"/>
      <c r="AD68"/>
      <c r="AE68"/>
      <c r="AF68"/>
      <c r="AG68"/>
      <c r="AH68"/>
      <c r="AI68"/>
      <c r="AJ68"/>
      <c r="AK68"/>
      <c r="AL68">
        <v>0</v>
      </c>
      <c r="AM68">
        <v>4045.8028134259498</v>
      </c>
      <c r="AN68">
        <v>4045.8028134259498</v>
      </c>
      <c r="AO68"/>
      <c r="AP68"/>
      <c r="AQ68"/>
      <c r="AR68"/>
      <c r="AS68">
        <v>9.4855897128582001E-2</v>
      </c>
      <c r="AT68">
        <v>0</v>
      </c>
      <c r="AU68"/>
      <c r="AV68"/>
      <c r="AW68"/>
      <c r="AX68"/>
      <c r="AY68"/>
      <c r="AZ68"/>
      <c r="BA68"/>
      <c r="BB68"/>
      <c r="BC68"/>
      <c r="BD68"/>
      <c r="BE68"/>
      <c r="BF68"/>
    </row>
    <row r="69" spans="1:58">
      <c r="A69" t="s">
        <v>132</v>
      </c>
      <c r="B69" s="170" t="s">
        <v>7</v>
      </c>
      <c r="C69" t="s">
        <v>261</v>
      </c>
      <c r="D69" s="114">
        <v>0</v>
      </c>
      <c r="E69" s="114">
        <f t="shared" si="2"/>
        <v>0.83039265871047996</v>
      </c>
      <c r="F69" s="114">
        <f t="shared" si="3"/>
        <v>0</v>
      </c>
      <c r="G69">
        <v>0.20759816467761999</v>
      </c>
      <c r="H69">
        <v>0</v>
      </c>
      <c r="I69">
        <v>16980</v>
      </c>
      <c r="J69">
        <v>0</v>
      </c>
      <c r="K69">
        <v>16980</v>
      </c>
      <c r="L69">
        <v>0</v>
      </c>
      <c r="M69">
        <v>0</v>
      </c>
      <c r="N69">
        <v>0</v>
      </c>
      <c r="O69">
        <v>16980</v>
      </c>
      <c r="P69">
        <v>0</v>
      </c>
      <c r="Q69"/>
      <c r="R69"/>
      <c r="S69"/>
      <c r="T69"/>
      <c r="U69"/>
      <c r="V69"/>
      <c r="W69"/>
      <c r="X69">
        <v>3564.20532226563</v>
      </c>
      <c r="Y69"/>
      <c r="Z69"/>
      <c r="AA69"/>
      <c r="AB69"/>
      <c r="AC69"/>
      <c r="AD69"/>
      <c r="AE69"/>
      <c r="AF69"/>
      <c r="AG69"/>
      <c r="AH69"/>
      <c r="AI69"/>
      <c r="AJ69"/>
      <c r="AK69"/>
      <c r="AL69">
        <v>0</v>
      </c>
      <c r="AM69">
        <v>2625.6337593860399</v>
      </c>
      <c r="AN69">
        <v>2625.6337593860499</v>
      </c>
      <c r="AO69"/>
      <c r="AP69"/>
      <c r="AQ69"/>
      <c r="AR69"/>
      <c r="AS69">
        <v>9.4855897128582001E-2</v>
      </c>
      <c r="AT69">
        <v>0</v>
      </c>
      <c r="AU69"/>
      <c r="AV69"/>
      <c r="AW69"/>
      <c r="AX69"/>
      <c r="AY69"/>
      <c r="AZ69"/>
      <c r="BA69"/>
      <c r="BB69"/>
      <c r="BC69"/>
      <c r="BD69"/>
      <c r="BE69"/>
      <c r="BF69"/>
    </row>
    <row r="70" spans="1:58">
      <c r="A70" t="s">
        <v>262</v>
      </c>
      <c r="B70" s="170"/>
      <c r="C70" t="s">
        <v>255</v>
      </c>
      <c r="D70" s="114">
        <v>31384.787499999999</v>
      </c>
      <c r="E70" s="114">
        <f t="shared" si="2"/>
        <v>33506.73828125</v>
      </c>
      <c r="F70" s="114">
        <f t="shared" si="3"/>
        <v>29539.73828125</v>
      </c>
      <c r="G70">
        <v>8376.6845703125</v>
      </c>
      <c r="H70">
        <v>7384.9345703125</v>
      </c>
      <c r="I70">
        <v>17332</v>
      </c>
      <c r="J70">
        <v>17310</v>
      </c>
      <c r="K70">
        <v>22</v>
      </c>
      <c r="L70">
        <v>2</v>
      </c>
      <c r="M70">
        <v>17308</v>
      </c>
      <c r="N70">
        <v>0</v>
      </c>
      <c r="O70">
        <v>22</v>
      </c>
      <c r="P70">
        <v>0.13576487985869001</v>
      </c>
      <c r="Q70"/>
      <c r="R70"/>
      <c r="S70"/>
      <c r="T70"/>
      <c r="U70"/>
      <c r="V70"/>
      <c r="W70"/>
      <c r="X70">
        <v>5426.658203125</v>
      </c>
      <c r="Y70"/>
      <c r="Z70"/>
      <c r="AA70" t="s">
        <v>258</v>
      </c>
      <c r="AB70">
        <v>57792.535621725197</v>
      </c>
      <c r="AC70"/>
      <c r="AD70"/>
      <c r="AE70">
        <v>146057.082432328</v>
      </c>
      <c r="AF70">
        <v>0</v>
      </c>
      <c r="AG70">
        <v>99.998269702676495</v>
      </c>
      <c r="AH70"/>
      <c r="AI70"/>
      <c r="AJ70">
        <v>100.00091228038799</v>
      </c>
      <c r="AK70">
        <v>99.995627124964997</v>
      </c>
      <c r="AL70">
        <v>8305.5081400800209</v>
      </c>
      <c r="AM70">
        <v>4598.1938698508502</v>
      </c>
      <c r="AN70">
        <v>8300.8023407525307</v>
      </c>
      <c r="AO70"/>
      <c r="AP70"/>
      <c r="AQ70"/>
      <c r="AR70"/>
      <c r="AS70">
        <v>8105.78125</v>
      </c>
      <c r="AT70">
        <v>7604.390625</v>
      </c>
      <c r="AU70"/>
      <c r="AV70"/>
      <c r="AW70"/>
      <c r="AX70"/>
      <c r="AY70"/>
      <c r="AZ70"/>
      <c r="BA70">
        <v>100847.61317079399</v>
      </c>
      <c r="BB70">
        <v>14737.4580726566</v>
      </c>
      <c r="BC70"/>
      <c r="BD70"/>
      <c r="BE70">
        <v>99.999558741054997</v>
      </c>
      <c r="BF70">
        <v>99.996980664298107</v>
      </c>
    </row>
    <row r="71" spans="1:58">
      <c r="A71" t="s">
        <v>262</v>
      </c>
      <c r="B71" s="170"/>
      <c r="C71" t="s">
        <v>258</v>
      </c>
      <c r="D71" s="114">
        <v>0.54305953979492194</v>
      </c>
      <c r="E71" s="114">
        <f t="shared" si="2"/>
        <v>1.739640831947328</v>
      </c>
      <c r="F71" s="114">
        <f t="shared" si="3"/>
        <v>8.2269489765167195E-2</v>
      </c>
      <c r="G71">
        <v>0.434910207986832</v>
      </c>
      <c r="H71">
        <v>2.0567372441291799E-2</v>
      </c>
      <c r="I71">
        <v>17332</v>
      </c>
      <c r="J71">
        <v>2</v>
      </c>
      <c r="K71">
        <v>17330</v>
      </c>
      <c r="L71">
        <v>2</v>
      </c>
      <c r="M71">
        <v>17308</v>
      </c>
      <c r="N71">
        <v>0</v>
      </c>
      <c r="O71">
        <v>22</v>
      </c>
      <c r="P71">
        <v>0.13576487985869001</v>
      </c>
      <c r="Q71"/>
      <c r="R71"/>
      <c r="S71"/>
      <c r="T71"/>
      <c r="U71"/>
      <c r="V71"/>
      <c r="W71"/>
      <c r="X71">
        <v>3564.20532226563</v>
      </c>
      <c r="Y71"/>
      <c r="Z71"/>
      <c r="AA71"/>
      <c r="AB71"/>
      <c r="AC71"/>
      <c r="AD71"/>
      <c r="AE71"/>
      <c r="AF71"/>
      <c r="AG71"/>
      <c r="AH71"/>
      <c r="AI71"/>
      <c r="AJ71"/>
      <c r="AK71"/>
      <c r="AL71">
        <v>4181.9344482421902</v>
      </c>
      <c r="AM71">
        <v>2830.5101771984801</v>
      </c>
      <c r="AN71">
        <v>2830.6661227640202</v>
      </c>
      <c r="AO71"/>
      <c r="AP71"/>
      <c r="AQ71"/>
      <c r="AR71"/>
      <c r="AS71">
        <v>0.26102188229560902</v>
      </c>
      <c r="AT71">
        <v>5.8920033276081099E-2</v>
      </c>
      <c r="AU71"/>
      <c r="AV71"/>
      <c r="AW71"/>
      <c r="AX71"/>
      <c r="AY71"/>
      <c r="AZ71"/>
      <c r="BA71"/>
      <c r="BB71"/>
      <c r="BC71"/>
      <c r="BD71"/>
      <c r="BE71"/>
      <c r="BF71"/>
    </row>
    <row r="72" spans="1:58">
      <c r="A72" t="s">
        <v>263</v>
      </c>
      <c r="B72" s="170"/>
      <c r="C72" t="s">
        <v>255</v>
      </c>
      <c r="D72" s="114">
        <v>0</v>
      </c>
      <c r="E72" s="114">
        <f t="shared" si="2"/>
        <v>0.81654196977615201</v>
      </c>
      <c r="F72" s="114">
        <f t="shared" si="3"/>
        <v>0</v>
      </c>
      <c r="G72">
        <v>0.204135492444038</v>
      </c>
      <c r="H72">
        <v>0</v>
      </c>
      <c r="I72">
        <v>17268</v>
      </c>
      <c r="J72">
        <v>0</v>
      </c>
      <c r="K72">
        <v>17268</v>
      </c>
      <c r="L72">
        <v>0</v>
      </c>
      <c r="M72">
        <v>0</v>
      </c>
      <c r="N72">
        <v>17260</v>
      </c>
      <c r="O72">
        <v>8</v>
      </c>
      <c r="P72">
        <v>0</v>
      </c>
      <c r="Q72"/>
      <c r="R72"/>
      <c r="S72"/>
      <c r="T72"/>
      <c r="U72"/>
      <c r="V72"/>
      <c r="W72"/>
      <c r="X72">
        <v>5426.658203125</v>
      </c>
      <c r="Y72"/>
      <c r="Z72"/>
      <c r="AA72" t="s">
        <v>258</v>
      </c>
      <c r="AB72"/>
      <c r="AC72"/>
      <c r="AD72"/>
      <c r="AE72"/>
      <c r="AF72"/>
      <c r="AG72"/>
      <c r="AH72"/>
      <c r="AI72"/>
      <c r="AJ72"/>
      <c r="AK72"/>
      <c r="AL72">
        <v>0</v>
      </c>
      <c r="AM72">
        <v>4280.4234044170198</v>
      </c>
      <c r="AN72">
        <v>4280.4234044170198</v>
      </c>
      <c r="AO72"/>
      <c r="AP72"/>
      <c r="AQ72"/>
      <c r="AR72"/>
      <c r="AS72">
        <v>9.3273803591728197E-2</v>
      </c>
      <c r="AT72">
        <v>0</v>
      </c>
      <c r="AU72"/>
      <c r="AV72"/>
      <c r="AW72"/>
      <c r="AX72"/>
      <c r="AY72"/>
      <c r="AZ72"/>
      <c r="BA72"/>
      <c r="BB72"/>
      <c r="BC72"/>
      <c r="BD72"/>
      <c r="BE72"/>
      <c r="BF72"/>
    </row>
    <row r="73" spans="1:58">
      <c r="A73" t="s">
        <v>263</v>
      </c>
      <c r="B73" s="170"/>
      <c r="C73" t="s">
        <v>258</v>
      </c>
      <c r="D73" s="114">
        <v>36127.85</v>
      </c>
      <c r="E73" s="114">
        <f t="shared" si="2"/>
        <v>39856.8671875</v>
      </c>
      <c r="F73" s="114">
        <f t="shared" si="3"/>
        <v>33176.2890625</v>
      </c>
      <c r="G73">
        <v>9964.216796875</v>
      </c>
      <c r="H73">
        <v>8294.072265625</v>
      </c>
      <c r="I73">
        <v>17268</v>
      </c>
      <c r="J73">
        <v>17260</v>
      </c>
      <c r="K73">
        <v>8</v>
      </c>
      <c r="L73">
        <v>0</v>
      </c>
      <c r="M73">
        <v>0</v>
      </c>
      <c r="N73">
        <v>17260</v>
      </c>
      <c r="O73">
        <v>8</v>
      </c>
      <c r="P73">
        <v>0</v>
      </c>
      <c r="Q73"/>
      <c r="R73"/>
      <c r="S73"/>
      <c r="T73"/>
      <c r="U73"/>
      <c r="V73"/>
      <c r="W73"/>
      <c r="X73">
        <v>3564.20532226563</v>
      </c>
      <c r="Y73"/>
      <c r="Z73"/>
      <c r="AA73"/>
      <c r="AB73"/>
      <c r="AC73"/>
      <c r="AD73"/>
      <c r="AE73"/>
      <c r="AF73"/>
      <c r="AG73"/>
      <c r="AH73"/>
      <c r="AI73"/>
      <c r="AJ73"/>
      <c r="AK73"/>
      <c r="AL73">
        <v>4967.6068058513401</v>
      </c>
      <c r="AM73">
        <v>2410.0989341735799</v>
      </c>
      <c r="AN73">
        <v>4966.4219516138201</v>
      </c>
      <c r="AO73"/>
      <c r="AP73"/>
      <c r="AQ73"/>
      <c r="AR73"/>
      <c r="AS73">
        <v>9476.2060546875</v>
      </c>
      <c r="AT73">
        <v>8637.26953125</v>
      </c>
      <c r="AU73"/>
      <c r="AV73"/>
      <c r="AW73"/>
      <c r="AX73"/>
      <c r="AY73"/>
      <c r="AZ73"/>
      <c r="BA73"/>
      <c r="BB73"/>
      <c r="BC73"/>
      <c r="BD73"/>
      <c r="BE73"/>
      <c r="BF73"/>
    </row>
    <row r="74" spans="1:58">
      <c r="A74" t="s">
        <v>184</v>
      </c>
      <c r="B74" s="170">
        <v>752</v>
      </c>
      <c r="C74" t="s">
        <v>28</v>
      </c>
      <c r="D74" s="114">
        <v>0.564186811447144</v>
      </c>
      <c r="E74" s="114">
        <f t="shared" si="2"/>
        <v>1.807329058647156</v>
      </c>
      <c r="F74" s="114">
        <f t="shared" si="3"/>
        <v>8.5469953715801197E-2</v>
      </c>
      <c r="G74">
        <v>0.451832264661789</v>
      </c>
      <c r="H74">
        <v>2.1367488428950299E-2</v>
      </c>
      <c r="I74">
        <v>16683</v>
      </c>
      <c r="J74">
        <v>2</v>
      </c>
      <c r="K74">
        <v>16681</v>
      </c>
      <c r="L74">
        <v>0</v>
      </c>
      <c r="M74">
        <v>2</v>
      </c>
      <c r="N74">
        <v>6</v>
      </c>
      <c r="O74">
        <v>16675</v>
      </c>
      <c r="P74">
        <v>0</v>
      </c>
      <c r="Q74"/>
      <c r="R74"/>
      <c r="S74"/>
      <c r="T74"/>
      <c r="U74"/>
      <c r="V74"/>
      <c r="W74"/>
      <c r="X74">
        <v>5114.70556640625</v>
      </c>
      <c r="Y74"/>
      <c r="Z74"/>
      <c r="AA74" t="s">
        <v>264</v>
      </c>
      <c r="AB74">
        <v>0.33329335660762799</v>
      </c>
      <c r="AC74"/>
      <c r="AD74"/>
      <c r="AE74">
        <v>0.91167732073629004</v>
      </c>
      <c r="AF74">
        <v>0</v>
      </c>
      <c r="AG74">
        <v>24.997751241755601</v>
      </c>
      <c r="AH74"/>
      <c r="AI74"/>
      <c r="AJ74">
        <v>57.5338002218028</v>
      </c>
      <c r="AK74">
        <v>0</v>
      </c>
      <c r="AL74">
        <v>5559.8806152343795</v>
      </c>
      <c r="AM74">
        <v>4204.7792849614198</v>
      </c>
      <c r="AN74">
        <v>4204.94173791714</v>
      </c>
      <c r="AO74"/>
      <c r="AP74"/>
      <c r="AQ74"/>
      <c r="AR74"/>
      <c r="AS74">
        <v>0.27117729187011702</v>
      </c>
      <c r="AT74">
        <v>6.12121894955635E-2</v>
      </c>
      <c r="AU74"/>
      <c r="AV74"/>
      <c r="AW74"/>
      <c r="AX74"/>
      <c r="AY74"/>
      <c r="AZ74"/>
      <c r="BA74">
        <v>0.61710548720243497</v>
      </c>
      <c r="BB74">
        <v>4.9481226012821497E-2</v>
      </c>
      <c r="BC74"/>
      <c r="BD74"/>
      <c r="BE74">
        <v>40.963140939368401</v>
      </c>
      <c r="BF74">
        <v>9.0323615441427698</v>
      </c>
    </row>
    <row r="75" spans="1:58">
      <c r="A75" t="s">
        <v>184</v>
      </c>
      <c r="B75" s="170">
        <v>752</v>
      </c>
      <c r="C75" t="s">
        <v>264</v>
      </c>
      <c r="D75" s="114">
        <v>1.69276351928711</v>
      </c>
      <c r="E75" s="114">
        <f t="shared" si="2"/>
        <v>3.4606583118438721</v>
      </c>
      <c r="F75" s="114">
        <f t="shared" si="3"/>
        <v>0.66292643547057994</v>
      </c>
      <c r="G75">
        <v>0.86516457796096802</v>
      </c>
      <c r="H75">
        <v>0.16573160886764499</v>
      </c>
      <c r="I75">
        <v>16683</v>
      </c>
      <c r="J75">
        <v>6</v>
      </c>
      <c r="K75">
        <v>16677</v>
      </c>
      <c r="L75">
        <v>0</v>
      </c>
      <c r="M75">
        <v>2</v>
      </c>
      <c r="N75">
        <v>6</v>
      </c>
      <c r="O75">
        <v>16675</v>
      </c>
      <c r="P75">
        <v>0</v>
      </c>
      <c r="Q75"/>
      <c r="R75"/>
      <c r="S75"/>
      <c r="T75"/>
      <c r="U75"/>
      <c r="V75"/>
      <c r="W75"/>
      <c r="X75">
        <v>3694.36791992188</v>
      </c>
      <c r="Y75"/>
      <c r="Z75"/>
      <c r="AA75"/>
      <c r="AB75"/>
      <c r="AC75"/>
      <c r="AD75"/>
      <c r="AE75"/>
      <c r="AF75"/>
      <c r="AG75"/>
      <c r="AH75"/>
      <c r="AI75"/>
      <c r="AJ75"/>
      <c r="AK75"/>
      <c r="AL75">
        <v>4073.5458984375</v>
      </c>
      <c r="AM75">
        <v>3076.8509690349401</v>
      </c>
      <c r="AN75">
        <v>3077.20942791982</v>
      </c>
      <c r="AO75"/>
      <c r="AP75"/>
      <c r="AQ75"/>
      <c r="AR75"/>
      <c r="AS75">
        <v>0.62214314937591597</v>
      </c>
      <c r="AT75">
        <v>0.27202373743057301</v>
      </c>
      <c r="AU75"/>
      <c r="AV75"/>
      <c r="AW75"/>
      <c r="AX75"/>
      <c r="AY75"/>
      <c r="AZ75"/>
      <c r="BA75"/>
      <c r="BB75"/>
      <c r="BC75"/>
      <c r="BD75"/>
      <c r="BE75"/>
      <c r="BF75"/>
    </row>
    <row r="76" spans="1:58">
      <c r="A76" t="s">
        <v>185</v>
      </c>
      <c r="B76" s="170" t="s">
        <v>239</v>
      </c>
      <c r="C76" t="s">
        <v>28</v>
      </c>
      <c r="D76" s="114">
        <v>0.50430068969726594</v>
      </c>
      <c r="E76" s="114">
        <f t="shared" si="2"/>
        <v>1.6154659986495961</v>
      </c>
      <c r="F76" s="114">
        <f t="shared" si="3"/>
        <v>7.6398082077503204E-2</v>
      </c>
      <c r="G76">
        <v>0.40386649966239901</v>
      </c>
      <c r="H76">
        <v>1.9099520519375801E-2</v>
      </c>
      <c r="I76">
        <v>18664</v>
      </c>
      <c r="J76">
        <v>2</v>
      </c>
      <c r="K76">
        <v>18662</v>
      </c>
      <c r="L76">
        <v>0</v>
      </c>
      <c r="M76">
        <v>2</v>
      </c>
      <c r="N76">
        <v>2</v>
      </c>
      <c r="O76">
        <v>18660</v>
      </c>
      <c r="P76">
        <v>0</v>
      </c>
      <c r="Q76"/>
      <c r="R76"/>
      <c r="S76"/>
      <c r="T76"/>
      <c r="U76"/>
      <c r="V76"/>
      <c r="W76"/>
      <c r="X76">
        <v>5114.70556640625</v>
      </c>
      <c r="Y76"/>
      <c r="Z76"/>
      <c r="AA76" t="s">
        <v>264</v>
      </c>
      <c r="AB76">
        <v>1</v>
      </c>
      <c r="AC76"/>
      <c r="AD76"/>
      <c r="AE76">
        <v>3.1580087659946399</v>
      </c>
      <c r="AF76">
        <v>0</v>
      </c>
      <c r="AG76">
        <v>50</v>
      </c>
      <c r="AH76"/>
      <c r="AI76"/>
      <c r="AJ76">
        <v>103.950219149866</v>
      </c>
      <c r="AK76">
        <v>0</v>
      </c>
      <c r="AL76">
        <v>5592.3669433593795</v>
      </c>
      <c r="AM76">
        <v>4320.2317691762501</v>
      </c>
      <c r="AN76">
        <v>4320.3680888477202</v>
      </c>
      <c r="AO76"/>
      <c r="AP76"/>
      <c r="AQ76"/>
      <c r="AR76"/>
      <c r="AS76">
        <v>0.242391526699066</v>
      </c>
      <c r="AT76">
        <v>5.47149702906609E-2</v>
      </c>
      <c r="AU76"/>
      <c r="AV76"/>
      <c r="AW76"/>
      <c r="AX76"/>
      <c r="AY76"/>
      <c r="AZ76"/>
      <c r="BA76">
        <v>2.0526050203244699</v>
      </c>
      <c r="BB76">
        <v>0</v>
      </c>
      <c r="BC76"/>
      <c r="BD76"/>
      <c r="BE76">
        <v>76.315125508111706</v>
      </c>
      <c r="BF76">
        <v>23.684874491888301</v>
      </c>
    </row>
    <row r="77" spans="1:58">
      <c r="A77" t="s">
        <v>185</v>
      </c>
      <c r="B77" s="170" t="s">
        <v>239</v>
      </c>
      <c r="C77" t="s">
        <v>264</v>
      </c>
      <c r="D77" s="114">
        <v>0.50430068969726594</v>
      </c>
      <c r="E77" s="114">
        <f t="shared" si="2"/>
        <v>1.6154659986495961</v>
      </c>
      <c r="F77" s="114">
        <f t="shared" si="3"/>
        <v>7.6398082077503204E-2</v>
      </c>
      <c r="G77">
        <v>0.40386649966239901</v>
      </c>
      <c r="H77">
        <v>1.9099520519375801E-2</v>
      </c>
      <c r="I77">
        <v>18664</v>
      </c>
      <c r="J77">
        <v>2</v>
      </c>
      <c r="K77">
        <v>18662</v>
      </c>
      <c r="L77">
        <v>0</v>
      </c>
      <c r="M77">
        <v>2</v>
      </c>
      <c r="N77">
        <v>2</v>
      </c>
      <c r="O77">
        <v>18660</v>
      </c>
      <c r="P77">
        <v>0</v>
      </c>
      <c r="Q77"/>
      <c r="R77"/>
      <c r="S77"/>
      <c r="T77"/>
      <c r="U77"/>
      <c r="V77"/>
      <c r="W77"/>
      <c r="X77">
        <v>3694.36791992188</v>
      </c>
      <c r="Y77"/>
      <c r="Z77"/>
      <c r="AA77"/>
      <c r="AB77"/>
      <c r="AC77"/>
      <c r="AD77"/>
      <c r="AE77"/>
      <c r="AF77"/>
      <c r="AG77"/>
      <c r="AH77"/>
      <c r="AI77"/>
      <c r="AJ77"/>
      <c r="AK77"/>
      <c r="AL77">
        <v>4099.95068359375</v>
      </c>
      <c r="AM77">
        <v>3151.2579620953302</v>
      </c>
      <c r="AN77">
        <v>3151.3596222669398</v>
      </c>
      <c r="AO77"/>
      <c r="AP77"/>
      <c r="AQ77"/>
      <c r="AR77"/>
      <c r="AS77">
        <v>0.242391526699066</v>
      </c>
      <c r="AT77">
        <v>5.47149702906609E-2</v>
      </c>
      <c r="AU77"/>
      <c r="AV77"/>
      <c r="AW77"/>
      <c r="AX77"/>
      <c r="AY77"/>
      <c r="AZ77"/>
      <c r="BA77"/>
      <c r="BB77"/>
      <c r="BC77"/>
      <c r="BD77"/>
      <c r="BE77"/>
      <c r="BF77"/>
    </row>
    <row r="78" spans="1:58">
      <c r="A78" t="s">
        <v>186</v>
      </c>
      <c r="B78" s="170" t="s">
        <v>240</v>
      </c>
      <c r="C78" t="s">
        <v>28</v>
      </c>
      <c r="D78" s="114">
        <v>0</v>
      </c>
      <c r="E78" s="114">
        <f t="shared" si="2"/>
        <v>0.78073054552078403</v>
      </c>
      <c r="F78" s="114">
        <f t="shared" si="3"/>
        <v>0</v>
      </c>
      <c r="G78">
        <v>0.19518263638019601</v>
      </c>
      <c r="H78">
        <v>0</v>
      </c>
      <c r="I78">
        <v>18060</v>
      </c>
      <c r="J78">
        <v>0</v>
      </c>
      <c r="K78">
        <v>18060</v>
      </c>
      <c r="L78">
        <v>0</v>
      </c>
      <c r="M78">
        <v>0</v>
      </c>
      <c r="N78">
        <v>1</v>
      </c>
      <c r="O78">
        <v>18059</v>
      </c>
      <c r="P78">
        <v>0</v>
      </c>
      <c r="Q78"/>
      <c r="R78"/>
      <c r="S78"/>
      <c r="T78"/>
      <c r="U78"/>
      <c r="V78"/>
      <c r="W78"/>
      <c r="X78">
        <v>5114.70556640625</v>
      </c>
      <c r="Y78"/>
      <c r="Z78"/>
      <c r="AA78" t="s">
        <v>264</v>
      </c>
      <c r="AB78"/>
      <c r="AC78"/>
      <c r="AD78"/>
      <c r="AE78"/>
      <c r="AF78"/>
      <c r="AG78"/>
      <c r="AH78"/>
      <c r="AI78"/>
      <c r="AJ78"/>
      <c r="AK78"/>
      <c r="AL78">
        <v>0</v>
      </c>
      <c r="AM78">
        <v>4365.6107813094804</v>
      </c>
      <c r="AN78">
        <v>4365.6107813095005</v>
      </c>
      <c r="AO78"/>
      <c r="AP78"/>
      <c r="AQ78"/>
      <c r="AR78"/>
      <c r="AS78">
        <v>8.9183233678340898E-2</v>
      </c>
      <c r="AT78">
        <v>0</v>
      </c>
      <c r="AU78"/>
      <c r="AV78"/>
      <c r="AW78"/>
      <c r="AX78"/>
      <c r="AY78"/>
      <c r="AZ78"/>
      <c r="BA78"/>
      <c r="BB78"/>
      <c r="BC78"/>
      <c r="BD78"/>
      <c r="BE78"/>
      <c r="BF78"/>
    </row>
    <row r="79" spans="1:58">
      <c r="A79" t="s">
        <v>186</v>
      </c>
      <c r="B79" s="170" t="s">
        <v>240</v>
      </c>
      <c r="C79" t="s">
        <v>264</v>
      </c>
      <c r="D79" s="114">
        <v>0.26057653427124</v>
      </c>
      <c r="E79" s="114">
        <f t="shared" si="2"/>
        <v>1.2446436882019041</v>
      </c>
      <c r="F79" s="114">
        <f t="shared" si="3"/>
        <v>1.0943925008177761E-2</v>
      </c>
      <c r="G79">
        <v>0.31116092205047602</v>
      </c>
      <c r="H79">
        <v>2.7359812520444402E-3</v>
      </c>
      <c r="I79">
        <v>18060</v>
      </c>
      <c r="J79">
        <v>1</v>
      </c>
      <c r="K79">
        <v>18059</v>
      </c>
      <c r="L79">
        <v>0</v>
      </c>
      <c r="M79">
        <v>0</v>
      </c>
      <c r="N79">
        <v>1</v>
      </c>
      <c r="O79">
        <v>18059</v>
      </c>
      <c r="P79">
        <v>0</v>
      </c>
      <c r="Q79"/>
      <c r="R79"/>
      <c r="S79"/>
      <c r="T79"/>
      <c r="U79"/>
      <c r="V79"/>
      <c r="W79"/>
      <c r="X79">
        <v>3694.36791992188</v>
      </c>
      <c r="Y79"/>
      <c r="Z79"/>
      <c r="AA79"/>
      <c r="AB79"/>
      <c r="AC79"/>
      <c r="AD79"/>
      <c r="AE79"/>
      <c r="AF79"/>
      <c r="AG79"/>
      <c r="AH79"/>
      <c r="AI79"/>
      <c r="AJ79"/>
      <c r="AK79"/>
      <c r="AL79">
        <v>3715.61157226563</v>
      </c>
      <c r="AM79">
        <v>3183.2092502812998</v>
      </c>
      <c r="AN79">
        <v>3183.2387299226202</v>
      </c>
      <c r="AO79"/>
      <c r="AP79"/>
      <c r="AQ79"/>
      <c r="AR79"/>
      <c r="AS79">
        <v>0.16215044260024999</v>
      </c>
      <c r="AT79">
        <v>1.7653705552220299E-2</v>
      </c>
      <c r="AU79"/>
      <c r="AV79"/>
      <c r="AW79"/>
      <c r="AX79"/>
      <c r="AY79"/>
      <c r="AZ79"/>
      <c r="BA79"/>
      <c r="BB79"/>
      <c r="BC79"/>
      <c r="BD79"/>
      <c r="BE79"/>
      <c r="BF79"/>
    </row>
    <row r="80" spans="1:58">
      <c r="A80" t="s">
        <v>187</v>
      </c>
      <c r="B80" s="170" t="s">
        <v>241</v>
      </c>
      <c r="C80" t="s">
        <v>28</v>
      </c>
      <c r="D80" s="114">
        <v>0.25954179763794</v>
      </c>
      <c r="E80" s="114">
        <f t="shared" si="2"/>
        <v>1.23970067501068</v>
      </c>
      <c r="F80" s="114">
        <f t="shared" si="3"/>
        <v>1.090046856552364E-2</v>
      </c>
      <c r="G80">
        <v>0.30992516875267001</v>
      </c>
      <c r="H80">
        <v>2.72511714138091E-3</v>
      </c>
      <c r="I80">
        <v>18132</v>
      </c>
      <c r="J80">
        <v>1</v>
      </c>
      <c r="K80">
        <v>18131</v>
      </c>
      <c r="L80">
        <v>0</v>
      </c>
      <c r="M80">
        <v>1</v>
      </c>
      <c r="N80">
        <v>2</v>
      </c>
      <c r="O80">
        <v>18129</v>
      </c>
      <c r="P80">
        <v>0</v>
      </c>
      <c r="Q80"/>
      <c r="R80"/>
      <c r="S80"/>
      <c r="T80"/>
      <c r="U80"/>
      <c r="V80"/>
      <c r="W80"/>
      <c r="X80">
        <v>5114.70556640625</v>
      </c>
      <c r="Y80"/>
      <c r="Z80"/>
      <c r="AA80" t="s">
        <v>264</v>
      </c>
      <c r="AB80">
        <v>0.49998622117901198</v>
      </c>
      <c r="AC80"/>
      <c r="AD80"/>
      <c r="AE80">
        <v>1.9081720174894801</v>
      </c>
      <c r="AF80">
        <v>0</v>
      </c>
      <c r="AG80">
        <v>33.332720935664</v>
      </c>
      <c r="AH80"/>
      <c r="AI80"/>
      <c r="AJ80">
        <v>95.919906158787597</v>
      </c>
      <c r="AK80">
        <v>0</v>
      </c>
      <c r="AL80">
        <v>6155.22900390625</v>
      </c>
      <c r="AM80">
        <v>4243.5261958810597</v>
      </c>
      <c r="AN80">
        <v>4243.6316284206696</v>
      </c>
      <c r="AO80"/>
      <c r="AP80"/>
      <c r="AQ80"/>
      <c r="AR80"/>
      <c r="AS80">
        <v>0.161506533622742</v>
      </c>
      <c r="AT80">
        <v>1.7583604902028999E-2</v>
      </c>
      <c r="AU80"/>
      <c r="AV80"/>
      <c r="AW80"/>
      <c r="AX80"/>
      <c r="AY80"/>
      <c r="AZ80"/>
      <c r="BA80">
        <v>1.1677985444197101</v>
      </c>
      <c r="BB80">
        <v>0</v>
      </c>
      <c r="BC80"/>
      <c r="BD80"/>
      <c r="BE80">
        <v>63.013813926701999</v>
      </c>
      <c r="BF80">
        <v>3.65162794462608</v>
      </c>
    </row>
    <row r="81" spans="1:58">
      <c r="A81" t="s">
        <v>187</v>
      </c>
      <c r="B81" s="170" t="s">
        <v>241</v>
      </c>
      <c r="C81" t="s">
        <v>264</v>
      </c>
      <c r="D81" s="114">
        <v>0.51909790039062598</v>
      </c>
      <c r="E81" s="114">
        <f t="shared" si="2"/>
        <v>1.6628727912902841</v>
      </c>
      <c r="F81" s="114">
        <f t="shared" si="3"/>
        <v>7.8639656305313194E-2</v>
      </c>
      <c r="G81">
        <v>0.41571819782257102</v>
      </c>
      <c r="H81">
        <v>1.9659914076328298E-2</v>
      </c>
      <c r="I81">
        <v>18132</v>
      </c>
      <c r="J81">
        <v>2</v>
      </c>
      <c r="K81">
        <v>18130</v>
      </c>
      <c r="L81">
        <v>0</v>
      </c>
      <c r="M81">
        <v>1</v>
      </c>
      <c r="N81">
        <v>2</v>
      </c>
      <c r="O81">
        <v>18129</v>
      </c>
      <c r="P81">
        <v>0</v>
      </c>
      <c r="Q81"/>
      <c r="R81"/>
      <c r="S81"/>
      <c r="T81"/>
      <c r="U81"/>
      <c r="V81"/>
      <c r="W81"/>
      <c r="X81">
        <v>3694.36791992188</v>
      </c>
      <c r="Y81"/>
      <c r="Z81"/>
      <c r="AA81"/>
      <c r="AB81"/>
      <c r="AC81"/>
      <c r="AD81"/>
      <c r="AE81"/>
      <c r="AF81"/>
      <c r="AG81"/>
      <c r="AH81"/>
      <c r="AI81"/>
      <c r="AJ81"/>
      <c r="AK81"/>
      <c r="AL81">
        <v>3801.5054931640602</v>
      </c>
      <c r="AM81">
        <v>3100.9134360968301</v>
      </c>
      <c r="AN81">
        <v>3100.99071296172</v>
      </c>
      <c r="AO81"/>
      <c r="AP81"/>
      <c r="AQ81"/>
      <c r="AR81"/>
      <c r="AS81">
        <v>0.249504134058952</v>
      </c>
      <c r="AT81">
        <v>5.63203655183315E-2</v>
      </c>
      <c r="AU81"/>
      <c r="AV81"/>
      <c r="AW81"/>
      <c r="AX81"/>
      <c r="AY81"/>
      <c r="AZ81"/>
      <c r="BA81"/>
      <c r="BB81"/>
      <c r="BC81"/>
      <c r="BD81"/>
      <c r="BE81"/>
      <c r="BF81"/>
    </row>
    <row r="82" spans="1:58">
      <c r="A82" t="s">
        <v>188</v>
      </c>
      <c r="B82" s="170" t="s">
        <v>242</v>
      </c>
      <c r="C82" t="s">
        <v>28</v>
      </c>
      <c r="D82" s="114">
        <v>1.074893188476562</v>
      </c>
      <c r="E82" s="114">
        <f t="shared" si="2"/>
        <v>2.534722328186036</v>
      </c>
      <c r="F82" s="114">
        <f t="shared" si="3"/>
        <v>0.32432314753532399</v>
      </c>
      <c r="G82">
        <v>0.63368058204650901</v>
      </c>
      <c r="H82">
        <v>8.1080786883830996E-2</v>
      </c>
      <c r="I82">
        <v>17514</v>
      </c>
      <c r="J82">
        <v>4</v>
      </c>
      <c r="K82">
        <v>17510</v>
      </c>
      <c r="L82">
        <v>0</v>
      </c>
      <c r="M82">
        <v>4</v>
      </c>
      <c r="N82">
        <v>5</v>
      </c>
      <c r="O82">
        <v>17505</v>
      </c>
      <c r="P82">
        <v>0</v>
      </c>
      <c r="Q82"/>
      <c r="R82"/>
      <c r="S82"/>
      <c r="T82"/>
      <c r="U82"/>
      <c r="V82"/>
      <c r="W82"/>
      <c r="X82">
        <v>5114.70556640625</v>
      </c>
      <c r="Y82"/>
      <c r="Z82"/>
      <c r="AA82" t="s">
        <v>264</v>
      </c>
      <c r="AB82">
        <v>0.79997718117208905</v>
      </c>
      <c r="AC82"/>
      <c r="AD82"/>
      <c r="AE82">
        <v>1.8988674802702901</v>
      </c>
      <c r="AF82">
        <v>0</v>
      </c>
      <c r="AG82">
        <v>44.443740150704002</v>
      </c>
      <c r="AH82"/>
      <c r="AI82"/>
      <c r="AJ82">
        <v>78.360967347337905</v>
      </c>
      <c r="AK82">
        <v>10.52651295407</v>
      </c>
      <c r="AL82">
        <v>5669.2200927734402</v>
      </c>
      <c r="AM82">
        <v>4341.3053699504298</v>
      </c>
      <c r="AN82">
        <v>4341.6086506911097</v>
      </c>
      <c r="AO82"/>
      <c r="AP82"/>
      <c r="AQ82"/>
      <c r="AR82"/>
      <c r="AS82">
        <v>0.42924755811691301</v>
      </c>
      <c r="AT82">
        <v>0.15430684387683899</v>
      </c>
      <c r="AU82"/>
      <c r="AV82"/>
      <c r="AW82"/>
      <c r="AX82"/>
      <c r="AY82"/>
      <c r="AZ82"/>
      <c r="BA82">
        <v>1.3476568812137999</v>
      </c>
      <c r="BB82">
        <v>0.25229748113037498</v>
      </c>
      <c r="BC82"/>
      <c r="BD82"/>
      <c r="BE82">
        <v>61.347863185135402</v>
      </c>
      <c r="BF82">
        <v>27.539617116272598</v>
      </c>
    </row>
    <row r="83" spans="1:58">
      <c r="A83" t="s">
        <v>188</v>
      </c>
      <c r="B83" s="170" t="s">
        <v>242</v>
      </c>
      <c r="C83" t="s">
        <v>264</v>
      </c>
      <c r="D83" s="114">
        <v>1.3436548233032219</v>
      </c>
      <c r="E83" s="114">
        <f t="shared" si="2"/>
        <v>2.9202508926391602</v>
      </c>
      <c r="F83" s="114">
        <f t="shared" si="3"/>
        <v>0.47238531708717202</v>
      </c>
      <c r="G83">
        <v>0.73006272315979004</v>
      </c>
      <c r="H83">
        <v>0.118096329271793</v>
      </c>
      <c r="I83">
        <v>17514</v>
      </c>
      <c r="J83">
        <v>5</v>
      </c>
      <c r="K83">
        <v>17509</v>
      </c>
      <c r="L83">
        <v>0</v>
      </c>
      <c r="M83">
        <v>4</v>
      </c>
      <c r="N83">
        <v>5</v>
      </c>
      <c r="O83">
        <v>17505</v>
      </c>
      <c r="P83">
        <v>0</v>
      </c>
      <c r="Q83"/>
      <c r="R83"/>
      <c r="S83"/>
      <c r="T83"/>
      <c r="U83"/>
      <c r="V83"/>
      <c r="W83"/>
      <c r="X83">
        <v>3694.36791992188</v>
      </c>
      <c r="Y83"/>
      <c r="Z83"/>
      <c r="AA83"/>
      <c r="AB83"/>
      <c r="AC83"/>
      <c r="AD83"/>
      <c r="AE83"/>
      <c r="AF83"/>
      <c r="AG83"/>
      <c r="AH83"/>
      <c r="AI83"/>
      <c r="AJ83"/>
      <c r="AK83"/>
      <c r="AL83">
        <v>4071.8754394531302</v>
      </c>
      <c r="AM83">
        <v>3161.3942763308801</v>
      </c>
      <c r="AN83">
        <v>3161.65420586244</v>
      </c>
      <c r="AO83"/>
      <c r="AP83"/>
      <c r="AQ83"/>
      <c r="AR83"/>
      <c r="AS83">
        <v>0.51163476705551103</v>
      </c>
      <c r="AT83">
        <v>0.20597089827060699</v>
      </c>
      <c r="AU83"/>
      <c r="AV83"/>
      <c r="AW83"/>
      <c r="AX83"/>
      <c r="AY83"/>
      <c r="AZ83"/>
      <c r="BA83"/>
      <c r="BB83"/>
      <c r="BC83"/>
      <c r="BD83"/>
      <c r="BE83"/>
      <c r="BF83"/>
    </row>
    <row r="84" spans="1:58">
      <c r="A84" t="s">
        <v>189</v>
      </c>
      <c r="B84" s="170" t="s">
        <v>243</v>
      </c>
      <c r="C84" t="s">
        <v>28</v>
      </c>
      <c r="D84" s="114">
        <v>0.50918440818786603</v>
      </c>
      <c r="E84" s="114">
        <f t="shared" si="2"/>
        <v>1.6311122179031361</v>
      </c>
      <c r="F84" s="114">
        <f t="shared" si="3"/>
        <v>7.71378949284552E-2</v>
      </c>
      <c r="G84">
        <v>0.40777805447578402</v>
      </c>
      <c r="H84">
        <v>1.92844737321138E-2</v>
      </c>
      <c r="I84">
        <v>18485</v>
      </c>
      <c r="J84">
        <v>2</v>
      </c>
      <c r="K84">
        <v>18483</v>
      </c>
      <c r="L84">
        <v>0</v>
      </c>
      <c r="M84">
        <v>2</v>
      </c>
      <c r="N84">
        <v>0</v>
      </c>
      <c r="O84">
        <v>18483</v>
      </c>
      <c r="P84">
        <v>0</v>
      </c>
      <c r="Q84"/>
      <c r="R84"/>
      <c r="S84"/>
      <c r="T84"/>
      <c r="U84"/>
      <c r="V84"/>
      <c r="W84"/>
      <c r="X84">
        <v>5114.70556640625</v>
      </c>
      <c r="Y84"/>
      <c r="Z84"/>
      <c r="AA84" t="s">
        <v>264</v>
      </c>
      <c r="AB84"/>
      <c r="AC84"/>
      <c r="AD84"/>
      <c r="AE84"/>
      <c r="AF84"/>
      <c r="AG84">
        <v>100</v>
      </c>
      <c r="AH84"/>
      <c r="AI84"/>
      <c r="AJ84">
        <v>174.90201864820901</v>
      </c>
      <c r="AK84">
        <v>25.097981351790899</v>
      </c>
      <c r="AL84">
        <v>5901.21337890625</v>
      </c>
      <c r="AM84">
        <v>4296.0739287050501</v>
      </c>
      <c r="AN84">
        <v>4296.2475981072403</v>
      </c>
      <c r="AO84"/>
      <c r="AP84"/>
      <c r="AQ84"/>
      <c r="AR84"/>
      <c r="AS84">
        <v>0.24473896622657801</v>
      </c>
      <c r="AT84">
        <v>5.5244814604520798E-2</v>
      </c>
      <c r="AU84"/>
      <c r="AV84"/>
      <c r="AW84"/>
      <c r="AX84"/>
      <c r="AY84"/>
      <c r="AZ84"/>
      <c r="BA84"/>
      <c r="BB84"/>
      <c r="BC84"/>
      <c r="BD84"/>
      <c r="BE84">
        <v>134.22441413993701</v>
      </c>
      <c r="BF84">
        <v>65.775585860062705</v>
      </c>
    </row>
    <row r="85" spans="1:58">
      <c r="A85" t="s">
        <v>189</v>
      </c>
      <c r="B85" s="170" t="s">
        <v>243</v>
      </c>
      <c r="C85" t="s">
        <v>264</v>
      </c>
      <c r="D85" s="114">
        <v>0</v>
      </c>
      <c r="E85" s="114">
        <f t="shared" si="2"/>
        <v>0.76277881860733199</v>
      </c>
      <c r="F85" s="114">
        <f t="shared" si="3"/>
        <v>0</v>
      </c>
      <c r="G85">
        <v>0.190694704651833</v>
      </c>
      <c r="H85">
        <v>0</v>
      </c>
      <c r="I85">
        <v>18485</v>
      </c>
      <c r="J85">
        <v>0</v>
      </c>
      <c r="K85">
        <v>18485</v>
      </c>
      <c r="L85">
        <v>0</v>
      </c>
      <c r="M85">
        <v>2</v>
      </c>
      <c r="N85">
        <v>0</v>
      </c>
      <c r="O85">
        <v>18483</v>
      </c>
      <c r="P85">
        <v>0</v>
      </c>
      <c r="Q85"/>
      <c r="R85"/>
      <c r="S85"/>
      <c r="T85"/>
      <c r="U85"/>
      <c r="V85"/>
      <c r="W85"/>
      <c r="X85">
        <v>3694.36791992188</v>
      </c>
      <c r="Y85"/>
      <c r="Z85"/>
      <c r="AA85"/>
      <c r="AB85"/>
      <c r="AC85"/>
      <c r="AD85"/>
      <c r="AE85"/>
      <c r="AF85"/>
      <c r="AG85"/>
      <c r="AH85"/>
      <c r="AI85"/>
      <c r="AJ85"/>
      <c r="AK85"/>
      <c r="AL85">
        <v>0</v>
      </c>
      <c r="AM85">
        <v>3129.7206592513398</v>
      </c>
      <c r="AN85">
        <v>3129.7206592513398</v>
      </c>
      <c r="AO85"/>
      <c r="AP85"/>
      <c r="AQ85"/>
      <c r="AR85"/>
      <c r="AS85">
        <v>8.7132692337036105E-2</v>
      </c>
      <c r="AT85">
        <v>0</v>
      </c>
      <c r="AU85"/>
      <c r="AV85"/>
      <c r="AW85"/>
      <c r="AX85"/>
      <c r="AY85"/>
      <c r="AZ85"/>
      <c r="BA85"/>
      <c r="BB85"/>
      <c r="BC85"/>
      <c r="BD85"/>
      <c r="BE85"/>
      <c r="BF85"/>
    </row>
    <row r="86" spans="1:58">
      <c r="A86" t="s">
        <v>190</v>
      </c>
      <c r="B86" s="170" t="s">
        <v>244</v>
      </c>
      <c r="C86" t="s">
        <v>28</v>
      </c>
      <c r="D86" s="114">
        <v>0.47714905738830604</v>
      </c>
      <c r="E86" s="114">
        <f t="shared" si="2"/>
        <v>1.5284790992736801</v>
      </c>
      <c r="F86" s="114">
        <f t="shared" si="3"/>
        <v>7.22849667072296E-2</v>
      </c>
      <c r="G86">
        <v>0.38211977481842002</v>
      </c>
      <c r="H86">
        <v>1.80712416768074E-2</v>
      </c>
      <c r="I86">
        <v>19726</v>
      </c>
      <c r="J86">
        <v>2</v>
      </c>
      <c r="K86">
        <v>19724</v>
      </c>
      <c r="L86">
        <v>0</v>
      </c>
      <c r="M86">
        <v>2</v>
      </c>
      <c r="N86">
        <v>1</v>
      </c>
      <c r="O86">
        <v>19723</v>
      </c>
      <c r="P86">
        <v>0</v>
      </c>
      <c r="Q86"/>
      <c r="R86"/>
      <c r="S86"/>
      <c r="T86"/>
      <c r="U86"/>
      <c r="V86"/>
      <c r="W86"/>
      <c r="X86">
        <v>5114.70556640625</v>
      </c>
      <c r="Y86"/>
      <c r="Z86"/>
      <c r="AA86" t="s">
        <v>264</v>
      </c>
      <c r="AB86">
        <v>2.0000508430387902</v>
      </c>
      <c r="AC86"/>
      <c r="AD86"/>
      <c r="AE86">
        <v>7.6330416654659397</v>
      </c>
      <c r="AF86">
        <v>0</v>
      </c>
      <c r="AG86">
        <v>66.667231579746002</v>
      </c>
      <c r="AH86"/>
      <c r="AI86"/>
      <c r="AJ86">
        <v>129.253897080119</v>
      </c>
      <c r="AK86">
        <v>4.0805660793731899</v>
      </c>
      <c r="AL86">
        <v>5880.451171875</v>
      </c>
      <c r="AM86">
        <v>4285.01879236689</v>
      </c>
      <c r="AN86">
        <v>4285.1805517078401</v>
      </c>
      <c r="AO86"/>
      <c r="AP86"/>
      <c r="AQ86"/>
      <c r="AR86"/>
      <c r="AS86">
        <v>0.22934047877788499</v>
      </c>
      <c r="AT86">
        <v>5.1769182085990899E-2</v>
      </c>
      <c r="AU86"/>
      <c r="AV86"/>
      <c r="AW86"/>
      <c r="AX86"/>
      <c r="AY86"/>
      <c r="AZ86"/>
      <c r="BA86">
        <v>4.6714295741960203</v>
      </c>
      <c r="BB86">
        <v>0</v>
      </c>
      <c r="BC86"/>
      <c r="BD86"/>
      <c r="BE86">
        <v>96.348211425494696</v>
      </c>
      <c r="BF86">
        <v>36.9862517339973</v>
      </c>
    </row>
    <row r="87" spans="1:58">
      <c r="A87" t="s">
        <v>190</v>
      </c>
      <c r="B87" s="170" t="s">
        <v>244</v>
      </c>
      <c r="C87" t="s">
        <v>264</v>
      </c>
      <c r="D87" s="114">
        <v>0.23856844902038601</v>
      </c>
      <c r="E87" s="114">
        <f t="shared" si="2"/>
        <v>1.1395120620727519</v>
      </c>
      <c r="F87" s="114">
        <f t="shared" si="3"/>
        <v>1.001963205635548E-2</v>
      </c>
      <c r="G87">
        <v>0.28487801551818798</v>
      </c>
      <c r="H87">
        <v>2.50490801408887E-3</v>
      </c>
      <c r="I87">
        <v>19726</v>
      </c>
      <c r="J87">
        <v>1</v>
      </c>
      <c r="K87">
        <v>19725</v>
      </c>
      <c r="L87">
        <v>0</v>
      </c>
      <c r="M87">
        <v>2</v>
      </c>
      <c r="N87">
        <v>1</v>
      </c>
      <c r="O87">
        <v>19723</v>
      </c>
      <c r="P87">
        <v>0</v>
      </c>
      <c r="Q87"/>
      <c r="R87"/>
      <c r="S87"/>
      <c r="T87"/>
      <c r="U87"/>
      <c r="V87"/>
      <c r="W87"/>
      <c r="X87">
        <v>3694.36791992188</v>
      </c>
      <c r="Y87"/>
      <c r="Z87"/>
      <c r="AA87"/>
      <c r="AB87"/>
      <c r="AC87"/>
      <c r="AD87"/>
      <c r="AE87"/>
      <c r="AF87"/>
      <c r="AG87"/>
      <c r="AH87"/>
      <c r="AI87"/>
      <c r="AJ87"/>
      <c r="AK87"/>
      <c r="AL87">
        <v>3822.01904296875</v>
      </c>
      <c r="AM87">
        <v>3120.6873788951102</v>
      </c>
      <c r="AN87">
        <v>3120.7229325635599</v>
      </c>
      <c r="AO87"/>
      <c r="AP87"/>
      <c r="AQ87"/>
      <c r="AR87"/>
      <c r="AS87">
        <v>0.14845484495163</v>
      </c>
      <c r="AT87">
        <v>1.6162713989615399E-2</v>
      </c>
      <c r="AU87"/>
      <c r="AV87"/>
      <c r="AW87"/>
      <c r="AX87"/>
      <c r="AY87"/>
      <c r="AZ87"/>
      <c r="BA87"/>
      <c r="BB87"/>
      <c r="BC87"/>
      <c r="BD87"/>
      <c r="BE87"/>
      <c r="BF87"/>
    </row>
    <row r="88" spans="1:58">
      <c r="A88" t="s">
        <v>175</v>
      </c>
      <c r="B88" s="170" t="s">
        <v>245</v>
      </c>
      <c r="C88" t="s">
        <v>28</v>
      </c>
      <c r="D88" s="114">
        <v>0.23767683506012</v>
      </c>
      <c r="E88" s="114">
        <f t="shared" si="2"/>
        <v>1.135252714157104</v>
      </c>
      <c r="F88" s="114">
        <f t="shared" si="3"/>
        <v>9.9821845069527591E-3</v>
      </c>
      <c r="G88">
        <v>0.28381317853927601</v>
      </c>
      <c r="H88">
        <v>2.4955461267381898E-3</v>
      </c>
      <c r="I88">
        <v>19800</v>
      </c>
      <c r="J88">
        <v>1</v>
      </c>
      <c r="K88">
        <v>19799</v>
      </c>
      <c r="L88">
        <v>0</v>
      </c>
      <c r="M88">
        <v>1</v>
      </c>
      <c r="N88">
        <v>3</v>
      </c>
      <c r="O88">
        <v>19796</v>
      </c>
      <c r="P88">
        <v>0</v>
      </c>
      <c r="Q88"/>
      <c r="R88"/>
      <c r="S88"/>
      <c r="T88"/>
      <c r="U88"/>
      <c r="V88"/>
      <c r="W88"/>
      <c r="X88">
        <v>5114.70556640625</v>
      </c>
      <c r="Y88"/>
      <c r="Z88"/>
      <c r="AA88" t="s">
        <v>264</v>
      </c>
      <c r="AB88">
        <v>0.333316490113782</v>
      </c>
      <c r="AC88"/>
      <c r="AD88"/>
      <c r="AE88">
        <v>1.2189495959021399</v>
      </c>
      <c r="AF88">
        <v>0</v>
      </c>
      <c r="AG88">
        <v>24.999052556931801</v>
      </c>
      <c r="AH88"/>
      <c r="AI88"/>
      <c r="AJ88">
        <v>74.817173395897299</v>
      </c>
      <c r="AK88">
        <v>0</v>
      </c>
      <c r="AL88">
        <v>5800.8671875</v>
      </c>
      <c r="AM88">
        <v>4324.70046151321</v>
      </c>
      <c r="AN88">
        <v>4324.7750153882598</v>
      </c>
      <c r="AO88"/>
      <c r="AP88"/>
      <c r="AQ88"/>
      <c r="AR88"/>
      <c r="AS88">
        <v>0.147899970412254</v>
      </c>
      <c r="AT88">
        <v>1.6102308407425901E-2</v>
      </c>
      <c r="AU88"/>
      <c r="AV88"/>
      <c r="AW88"/>
      <c r="AX88"/>
      <c r="AY88"/>
      <c r="AZ88"/>
      <c r="BA88">
        <v>0.75301362520651804</v>
      </c>
      <c r="BB88">
        <v>0</v>
      </c>
      <c r="BC88"/>
      <c r="BD88"/>
      <c r="BE88">
        <v>48.6076128683777</v>
      </c>
      <c r="BF88">
        <v>1.3904922454858699</v>
      </c>
    </row>
    <row r="89" spans="1:58">
      <c r="A89" t="s">
        <v>175</v>
      </c>
      <c r="B89" s="170" t="s">
        <v>245</v>
      </c>
      <c r="C89" t="s">
        <v>264</v>
      </c>
      <c r="D89" s="114">
        <v>0.71306653022766198</v>
      </c>
      <c r="E89" s="114">
        <f t="shared" si="2"/>
        <v>1.8901002407073959</v>
      </c>
      <c r="F89" s="114">
        <f t="shared" si="3"/>
        <v>0.1692246645689012</v>
      </c>
      <c r="G89">
        <v>0.47252506017684898</v>
      </c>
      <c r="H89">
        <v>4.23061661422253E-2</v>
      </c>
      <c r="I89">
        <v>19800</v>
      </c>
      <c r="J89">
        <v>3</v>
      </c>
      <c r="K89">
        <v>19797</v>
      </c>
      <c r="L89">
        <v>0</v>
      </c>
      <c r="M89">
        <v>1</v>
      </c>
      <c r="N89">
        <v>3</v>
      </c>
      <c r="O89">
        <v>19796</v>
      </c>
      <c r="P89">
        <v>0</v>
      </c>
      <c r="Q89"/>
      <c r="R89"/>
      <c r="S89"/>
      <c r="T89"/>
      <c r="U89"/>
      <c r="V89"/>
      <c r="W89"/>
      <c r="X89">
        <v>3694.36791992188</v>
      </c>
      <c r="Y89"/>
      <c r="Z89"/>
      <c r="AA89"/>
      <c r="AB89"/>
      <c r="AC89"/>
      <c r="AD89"/>
      <c r="AE89"/>
      <c r="AF89"/>
      <c r="AG89"/>
      <c r="AH89"/>
      <c r="AI89"/>
      <c r="AJ89"/>
      <c r="AK89"/>
      <c r="AL89">
        <v>4060.7796223958298</v>
      </c>
      <c r="AM89">
        <v>3129.78585633684</v>
      </c>
      <c r="AN89">
        <v>3129.9269159983701</v>
      </c>
      <c r="AO89"/>
      <c r="AP89"/>
      <c r="AQ89"/>
      <c r="AR89"/>
      <c r="AS89">
        <v>0.30520892143249501</v>
      </c>
      <c r="AT89">
        <v>9.2635847628116594E-2</v>
      </c>
      <c r="AU89"/>
      <c r="AV89"/>
      <c r="AW89"/>
      <c r="AX89"/>
      <c r="AY89"/>
      <c r="AZ89"/>
      <c r="BA89"/>
      <c r="BB89"/>
      <c r="BC89"/>
      <c r="BD89"/>
      <c r="BE89"/>
      <c r="BF89"/>
    </row>
    <row r="90" spans="1:58">
      <c r="A90" t="s">
        <v>133</v>
      </c>
      <c r="B90" s="170" t="s">
        <v>7</v>
      </c>
      <c r="C90" t="s">
        <v>28</v>
      </c>
      <c r="D90" s="114">
        <v>0.74207711219787598</v>
      </c>
      <c r="E90" s="114">
        <f t="shared" si="2"/>
        <v>1.967007875442504</v>
      </c>
      <c r="F90" s="114">
        <f t="shared" si="3"/>
        <v>0.17610906064510359</v>
      </c>
      <c r="G90">
        <v>0.491751968860626</v>
      </c>
      <c r="H90">
        <v>4.4027265161275898E-2</v>
      </c>
      <c r="I90">
        <v>19026</v>
      </c>
      <c r="J90">
        <v>3</v>
      </c>
      <c r="K90">
        <v>19023</v>
      </c>
      <c r="L90">
        <v>1</v>
      </c>
      <c r="M90">
        <v>2</v>
      </c>
      <c r="N90">
        <v>0</v>
      </c>
      <c r="O90">
        <v>19023</v>
      </c>
      <c r="P90">
        <v>6.1836513079248402E-2</v>
      </c>
      <c r="Q90"/>
      <c r="R90"/>
      <c r="S90"/>
      <c r="T90"/>
      <c r="U90"/>
      <c r="V90"/>
      <c r="W90"/>
      <c r="X90">
        <v>5114.70556640625</v>
      </c>
      <c r="Y90"/>
      <c r="Z90"/>
      <c r="AA90" t="s">
        <v>264</v>
      </c>
      <c r="AB90">
        <v>3.0001574180499899</v>
      </c>
      <c r="AC90"/>
      <c r="AD90"/>
      <c r="AE90">
        <v>10.9717114741232</v>
      </c>
      <c r="AF90">
        <v>0</v>
      </c>
      <c r="AG90">
        <v>75.000983824094504</v>
      </c>
      <c r="AH90"/>
      <c r="AI90"/>
      <c r="AJ90">
        <v>124.819275448234</v>
      </c>
      <c r="AK90">
        <v>25.1826921999549</v>
      </c>
      <c r="AL90">
        <v>5376.7879231770803</v>
      </c>
      <c r="AM90">
        <v>4191.5750109396804</v>
      </c>
      <c r="AN90">
        <v>4191.7618940857501</v>
      </c>
      <c r="AO90"/>
      <c r="AP90"/>
      <c r="AQ90"/>
      <c r="AR90"/>
      <c r="AS90">
        <v>0.317626863718033</v>
      </c>
      <c r="AT90">
        <v>9.6404537558555603E-2</v>
      </c>
      <c r="AU90"/>
      <c r="AV90"/>
      <c r="AW90"/>
      <c r="AX90"/>
      <c r="AY90"/>
      <c r="AZ90"/>
      <c r="BA90">
        <v>6.7778295701122504</v>
      </c>
      <c r="BB90">
        <v>0</v>
      </c>
      <c r="BC90"/>
      <c r="BD90"/>
      <c r="BE90">
        <v>98.609576528605899</v>
      </c>
      <c r="BF90">
        <v>51.392391119583102</v>
      </c>
    </row>
    <row r="91" spans="1:58">
      <c r="A91" t="s">
        <v>133</v>
      </c>
      <c r="B91" s="170" t="s">
        <v>7</v>
      </c>
      <c r="C91" t="s">
        <v>264</v>
      </c>
      <c r="D91" s="114">
        <v>0.24734606742858797</v>
      </c>
      <c r="E91" s="114">
        <f t="shared" si="2"/>
        <v>1.181442022323608</v>
      </c>
      <c r="F91" s="114">
        <f t="shared" si="3"/>
        <v>1.0388272814452639E-2</v>
      </c>
      <c r="G91">
        <v>0.29536050558090199</v>
      </c>
      <c r="H91">
        <v>2.5970682036131599E-3</v>
      </c>
      <c r="I91">
        <v>19026</v>
      </c>
      <c r="J91">
        <v>1</v>
      </c>
      <c r="K91">
        <v>19025</v>
      </c>
      <c r="L91">
        <v>1</v>
      </c>
      <c r="M91">
        <v>2</v>
      </c>
      <c r="N91">
        <v>0</v>
      </c>
      <c r="O91">
        <v>19023</v>
      </c>
      <c r="P91">
        <v>6.1836513079248402E-2</v>
      </c>
      <c r="Q91"/>
      <c r="R91"/>
      <c r="S91"/>
      <c r="T91"/>
      <c r="U91"/>
      <c r="V91"/>
      <c r="W91"/>
      <c r="X91">
        <v>3694.36791992188</v>
      </c>
      <c r="Y91"/>
      <c r="Z91"/>
      <c r="AA91"/>
      <c r="AB91"/>
      <c r="AC91"/>
      <c r="AD91"/>
      <c r="AE91"/>
      <c r="AF91"/>
      <c r="AG91"/>
      <c r="AH91"/>
      <c r="AI91"/>
      <c r="AJ91"/>
      <c r="AK91"/>
      <c r="AL91">
        <v>4303.30078125</v>
      </c>
      <c r="AM91">
        <v>3090.8936865041901</v>
      </c>
      <c r="AN91">
        <v>3090.9574102030701</v>
      </c>
      <c r="AO91"/>
      <c r="AP91"/>
      <c r="AQ91"/>
      <c r="AR91"/>
      <c r="AS91">
        <v>0.15391711890697499</v>
      </c>
      <c r="AT91">
        <v>1.6757372766733201E-2</v>
      </c>
      <c r="AU91"/>
      <c r="AV91"/>
      <c r="AW91"/>
      <c r="AX91"/>
      <c r="AY91"/>
      <c r="AZ91"/>
      <c r="BA91"/>
      <c r="BB91"/>
      <c r="BC91"/>
      <c r="BD91"/>
      <c r="BE91"/>
      <c r="BF91"/>
    </row>
    <row r="92" spans="1:58">
      <c r="A92" t="s">
        <v>134</v>
      </c>
      <c r="B92" s="170" t="s">
        <v>246</v>
      </c>
      <c r="C92" t="s">
        <v>28</v>
      </c>
      <c r="D92" s="114">
        <v>0.23895611763000399</v>
      </c>
      <c r="E92" s="114">
        <f t="shared" si="2"/>
        <v>1.141363859176636</v>
      </c>
      <c r="F92" s="114">
        <f t="shared" si="3"/>
        <v>1.0035912506282319E-2</v>
      </c>
      <c r="G92">
        <v>0.28534096479415899</v>
      </c>
      <c r="H92">
        <v>2.5089781265705798E-3</v>
      </c>
      <c r="I92">
        <v>19694</v>
      </c>
      <c r="J92">
        <v>1</v>
      </c>
      <c r="K92">
        <v>19693</v>
      </c>
      <c r="L92">
        <v>0</v>
      </c>
      <c r="M92">
        <v>1</v>
      </c>
      <c r="N92">
        <v>2</v>
      </c>
      <c r="O92">
        <v>19691</v>
      </c>
      <c r="P92">
        <v>0</v>
      </c>
      <c r="Q92"/>
      <c r="R92"/>
      <c r="S92"/>
      <c r="T92"/>
      <c r="U92"/>
      <c r="V92"/>
      <c r="W92"/>
      <c r="X92">
        <v>5114.70556640625</v>
      </c>
      <c r="Y92"/>
      <c r="Z92"/>
      <c r="AA92" t="s">
        <v>264</v>
      </c>
      <c r="AB92">
        <v>0.49998731018357501</v>
      </c>
      <c r="AC92"/>
      <c r="AD92"/>
      <c r="AE92">
        <v>1.9081636606858301</v>
      </c>
      <c r="AF92">
        <v>0</v>
      </c>
      <c r="AG92">
        <v>33.332769336720901</v>
      </c>
      <c r="AH92"/>
      <c r="AI92"/>
      <c r="AJ92">
        <v>95.919443861333406</v>
      </c>
      <c r="AK92">
        <v>0</v>
      </c>
      <c r="AL92">
        <v>6181.33740234375</v>
      </c>
      <c r="AM92">
        <v>4416.69988851577</v>
      </c>
      <c r="AN92">
        <v>4416.78949131428</v>
      </c>
      <c r="AO92"/>
      <c r="AP92"/>
      <c r="AQ92"/>
      <c r="AR92"/>
      <c r="AS92">
        <v>0.148696079850197</v>
      </c>
      <c r="AT92">
        <v>1.61889772862196E-2</v>
      </c>
      <c r="AU92"/>
      <c r="AV92"/>
      <c r="AW92"/>
      <c r="AX92"/>
      <c r="AY92"/>
      <c r="AZ92"/>
      <c r="BA92">
        <v>1.16779808318703</v>
      </c>
      <c r="BB92">
        <v>0</v>
      </c>
      <c r="BC92"/>
      <c r="BD92"/>
      <c r="BE92">
        <v>63.013750329683504</v>
      </c>
      <c r="BF92">
        <v>3.6517883437582301</v>
      </c>
    </row>
    <row r="93" spans="1:58">
      <c r="A93" t="s">
        <v>134</v>
      </c>
      <c r="B93" s="170" t="s">
        <v>246</v>
      </c>
      <c r="C93" t="s">
        <v>264</v>
      </c>
      <c r="D93" s="114">
        <v>0.47792439460754405</v>
      </c>
      <c r="E93" s="114">
        <f t="shared" si="2"/>
        <v>1.5309630632400519</v>
      </c>
      <c r="F93" s="114">
        <f t="shared" si="3"/>
        <v>7.2402417659759605E-2</v>
      </c>
      <c r="G93">
        <v>0.38274076581001298</v>
      </c>
      <c r="H93">
        <v>1.8100604414939901E-2</v>
      </c>
      <c r="I93">
        <v>19694</v>
      </c>
      <c r="J93">
        <v>2</v>
      </c>
      <c r="K93">
        <v>19692</v>
      </c>
      <c r="L93">
        <v>0</v>
      </c>
      <c r="M93">
        <v>1</v>
      </c>
      <c r="N93">
        <v>2</v>
      </c>
      <c r="O93">
        <v>19691</v>
      </c>
      <c r="P93">
        <v>0</v>
      </c>
      <c r="Q93"/>
      <c r="R93"/>
      <c r="S93"/>
      <c r="T93"/>
      <c r="U93"/>
      <c r="V93"/>
      <c r="W93"/>
      <c r="X93">
        <v>3694.36791992188</v>
      </c>
      <c r="Y93"/>
      <c r="Z93"/>
      <c r="AA93"/>
      <c r="AB93"/>
      <c r="AC93"/>
      <c r="AD93"/>
      <c r="AE93"/>
      <c r="AF93"/>
      <c r="AG93"/>
      <c r="AH93"/>
      <c r="AI93"/>
      <c r="AJ93"/>
      <c r="AK93"/>
      <c r="AL93">
        <v>4014.90209960938</v>
      </c>
      <c r="AM93">
        <v>3196.3005674595802</v>
      </c>
      <c r="AN93">
        <v>3196.38369953352</v>
      </c>
      <c r="AO93"/>
      <c r="AP93"/>
      <c r="AQ93"/>
      <c r="AR93"/>
      <c r="AS93">
        <v>0.22971315681934401</v>
      </c>
      <c r="AT93">
        <v>5.1853302866220502E-2</v>
      </c>
      <c r="AU93"/>
      <c r="AV93"/>
      <c r="AW93"/>
      <c r="AX93"/>
      <c r="AY93"/>
      <c r="AZ93"/>
      <c r="BA93"/>
      <c r="BB93"/>
      <c r="BC93"/>
      <c r="BD93"/>
      <c r="BE93"/>
      <c r="BF93"/>
    </row>
    <row r="94" spans="1:58">
      <c r="A94" t="s">
        <v>135</v>
      </c>
      <c r="B94" s="170" t="s">
        <v>247</v>
      </c>
      <c r="C94" t="s">
        <v>28</v>
      </c>
      <c r="D94" s="114">
        <v>0</v>
      </c>
      <c r="E94" s="114">
        <f t="shared" si="2"/>
        <v>0.87567603588104403</v>
      </c>
      <c r="F94" s="114">
        <f t="shared" si="3"/>
        <v>0</v>
      </c>
      <c r="G94">
        <v>0.21891900897026101</v>
      </c>
      <c r="H94">
        <v>0</v>
      </c>
      <c r="I94">
        <v>16102</v>
      </c>
      <c r="J94">
        <v>0</v>
      </c>
      <c r="K94">
        <v>16102</v>
      </c>
      <c r="L94">
        <v>0</v>
      </c>
      <c r="M94">
        <v>0</v>
      </c>
      <c r="N94">
        <v>1</v>
      </c>
      <c r="O94">
        <v>16101</v>
      </c>
      <c r="P94">
        <v>0</v>
      </c>
      <c r="Q94"/>
      <c r="R94"/>
      <c r="S94"/>
      <c r="T94"/>
      <c r="U94"/>
      <c r="V94"/>
      <c r="W94"/>
      <c r="X94">
        <v>5114.70556640625</v>
      </c>
      <c r="Y94"/>
      <c r="Z94"/>
      <c r="AA94" t="s">
        <v>264</v>
      </c>
      <c r="AB94"/>
      <c r="AC94"/>
      <c r="AD94"/>
      <c r="AE94"/>
      <c r="AF94"/>
      <c r="AG94"/>
      <c r="AH94"/>
      <c r="AI94"/>
      <c r="AJ94"/>
      <c r="AK94"/>
      <c r="AL94">
        <v>0</v>
      </c>
      <c r="AM94">
        <v>4473.9411776050702</v>
      </c>
      <c r="AN94">
        <v>4473.9411776050702</v>
      </c>
      <c r="AO94"/>
      <c r="AP94"/>
      <c r="AQ94"/>
      <c r="AR94"/>
      <c r="AS94">
        <v>0.100028358399868</v>
      </c>
      <c r="AT94">
        <v>0</v>
      </c>
      <c r="AU94"/>
      <c r="AV94"/>
      <c r="AW94"/>
      <c r="AX94"/>
      <c r="AY94"/>
      <c r="AZ94"/>
      <c r="BA94"/>
      <c r="BB94"/>
      <c r="BC94"/>
      <c r="BD94"/>
      <c r="BE94"/>
      <c r="BF94"/>
    </row>
    <row r="95" spans="1:58">
      <c r="A95" t="s">
        <v>135</v>
      </c>
      <c r="B95" s="170" t="s">
        <v>247</v>
      </c>
      <c r="C95" t="s">
        <v>264</v>
      </c>
      <c r="D95" s="114">
        <v>0.29226360321045003</v>
      </c>
      <c r="E95" s="114">
        <f t="shared" si="2"/>
        <v>1.3960145711898799</v>
      </c>
      <c r="F95" s="114">
        <f t="shared" si="3"/>
        <v>1.2274705804884441E-2</v>
      </c>
      <c r="G95">
        <v>0.34900364279746998</v>
      </c>
      <c r="H95">
        <v>3.0686764512211102E-3</v>
      </c>
      <c r="I95">
        <v>16102</v>
      </c>
      <c r="J95">
        <v>1</v>
      </c>
      <c r="K95">
        <v>16101</v>
      </c>
      <c r="L95">
        <v>0</v>
      </c>
      <c r="M95">
        <v>0</v>
      </c>
      <c r="N95">
        <v>1</v>
      </c>
      <c r="O95">
        <v>16101</v>
      </c>
      <c r="P95">
        <v>0</v>
      </c>
      <c r="Q95"/>
      <c r="R95"/>
      <c r="S95"/>
      <c r="T95"/>
      <c r="U95"/>
      <c r="V95"/>
      <c r="W95"/>
      <c r="X95">
        <v>3694.36791992188</v>
      </c>
      <c r="Y95"/>
      <c r="Z95"/>
      <c r="AA95"/>
      <c r="AB95"/>
      <c r="AC95"/>
      <c r="AD95"/>
      <c r="AE95"/>
      <c r="AF95"/>
      <c r="AG95"/>
      <c r="AH95"/>
      <c r="AI95"/>
      <c r="AJ95"/>
      <c r="AK95"/>
      <c r="AL95">
        <v>3907.77685546875</v>
      </c>
      <c r="AM95">
        <v>3238.74537949349</v>
      </c>
      <c r="AN95">
        <v>3238.7869290821</v>
      </c>
      <c r="AO95"/>
      <c r="AP95"/>
      <c r="AQ95"/>
      <c r="AR95"/>
      <c r="AS95">
        <v>0.181869447231293</v>
      </c>
      <c r="AT95">
        <v>1.9800409674644501E-2</v>
      </c>
      <c r="AU95"/>
      <c r="AV95"/>
      <c r="AW95"/>
      <c r="AX95"/>
      <c r="AY95"/>
      <c r="AZ95"/>
      <c r="BA95"/>
      <c r="BB95"/>
      <c r="BC95"/>
      <c r="BD95"/>
      <c r="BE95"/>
      <c r="BF95"/>
    </row>
    <row r="96" spans="1:58">
      <c r="A96" t="s">
        <v>136</v>
      </c>
      <c r="B96" s="170" t="s">
        <v>248</v>
      </c>
      <c r="C96" t="s">
        <v>28</v>
      </c>
      <c r="D96" s="114">
        <v>0</v>
      </c>
      <c r="E96" s="114">
        <f t="shared" si="2"/>
        <v>0.86753970384597601</v>
      </c>
      <c r="F96" s="114">
        <f t="shared" si="3"/>
        <v>0</v>
      </c>
      <c r="G96">
        <v>0.216884925961494</v>
      </c>
      <c r="H96">
        <v>0</v>
      </c>
      <c r="I96">
        <v>16253</v>
      </c>
      <c r="J96">
        <v>0</v>
      </c>
      <c r="K96">
        <v>16253</v>
      </c>
      <c r="L96">
        <v>0</v>
      </c>
      <c r="M96">
        <v>0</v>
      </c>
      <c r="N96">
        <v>2</v>
      </c>
      <c r="O96">
        <v>16251</v>
      </c>
      <c r="P96">
        <v>0</v>
      </c>
      <c r="Q96"/>
      <c r="R96"/>
      <c r="S96"/>
      <c r="T96"/>
      <c r="U96"/>
      <c r="V96"/>
      <c r="W96"/>
      <c r="X96">
        <v>5114.70556640625</v>
      </c>
      <c r="Y96"/>
      <c r="Z96"/>
      <c r="AA96" t="s">
        <v>264</v>
      </c>
      <c r="AB96"/>
      <c r="AC96"/>
      <c r="AD96"/>
      <c r="AE96"/>
      <c r="AF96"/>
      <c r="AG96"/>
      <c r="AH96"/>
      <c r="AI96"/>
      <c r="AJ96"/>
      <c r="AK96"/>
      <c r="AL96">
        <v>0</v>
      </c>
      <c r="AM96">
        <v>4443.1474692893198</v>
      </c>
      <c r="AN96">
        <v>4443.1474692893298</v>
      </c>
      <c r="AO96"/>
      <c r="AP96"/>
      <c r="AQ96"/>
      <c r="AR96"/>
      <c r="AS96">
        <v>9.9098995327949496E-2</v>
      </c>
      <c r="AT96">
        <v>0</v>
      </c>
      <c r="AU96"/>
      <c r="AV96"/>
      <c r="AW96"/>
      <c r="AX96"/>
      <c r="AY96"/>
      <c r="AZ96"/>
      <c r="BA96"/>
      <c r="BB96"/>
      <c r="BC96"/>
      <c r="BD96"/>
      <c r="BE96"/>
      <c r="BF96"/>
    </row>
    <row r="97" spans="1:58">
      <c r="A97" t="s">
        <v>136</v>
      </c>
      <c r="B97" s="170" t="s">
        <v>248</v>
      </c>
      <c r="C97" t="s">
        <v>264</v>
      </c>
      <c r="D97" s="114">
        <v>0.57911424636840803</v>
      </c>
      <c r="E97" s="114">
        <f t="shared" si="2"/>
        <v>1.8551543951034559</v>
      </c>
      <c r="F97" s="114">
        <f t="shared" si="3"/>
        <v>8.7731227278709606E-2</v>
      </c>
      <c r="G97">
        <v>0.46378859877586398</v>
      </c>
      <c r="H97">
        <v>2.1932806819677401E-2</v>
      </c>
      <c r="I97">
        <v>16253</v>
      </c>
      <c r="J97">
        <v>2</v>
      </c>
      <c r="K97">
        <v>16251</v>
      </c>
      <c r="L97">
        <v>0</v>
      </c>
      <c r="M97">
        <v>0</v>
      </c>
      <c r="N97">
        <v>2</v>
      </c>
      <c r="O97">
        <v>16251</v>
      </c>
      <c r="P97">
        <v>0</v>
      </c>
      <c r="Q97"/>
      <c r="R97"/>
      <c r="S97"/>
      <c r="T97"/>
      <c r="U97"/>
      <c r="V97"/>
      <c r="W97"/>
      <c r="X97">
        <v>3694.36791992188</v>
      </c>
      <c r="Y97"/>
      <c r="Z97"/>
      <c r="AA97"/>
      <c r="AB97"/>
      <c r="AC97"/>
      <c r="AD97"/>
      <c r="AE97"/>
      <c r="AF97"/>
      <c r="AG97"/>
      <c r="AH97"/>
      <c r="AI97"/>
      <c r="AJ97"/>
      <c r="AK97"/>
      <c r="AL97">
        <v>3934.37719726563</v>
      </c>
      <c r="AM97">
        <v>3223.4045325576099</v>
      </c>
      <c r="AN97">
        <v>3223.4920207339101</v>
      </c>
      <c r="AO97"/>
      <c r="AP97"/>
      <c r="AQ97"/>
      <c r="AR97"/>
      <c r="AS97">
        <v>0.27835258841514599</v>
      </c>
      <c r="AT97">
        <v>6.2831699848174993E-2</v>
      </c>
      <c r="AU97"/>
      <c r="AV97"/>
      <c r="AW97"/>
      <c r="AX97"/>
      <c r="AY97"/>
      <c r="AZ97"/>
      <c r="BA97"/>
      <c r="BB97"/>
      <c r="BC97"/>
      <c r="BD97"/>
      <c r="BE97"/>
      <c r="BF97"/>
    </row>
    <row r="98" spans="1:58">
      <c r="A98" t="s">
        <v>137</v>
      </c>
      <c r="B98" s="170" t="s">
        <v>249</v>
      </c>
      <c r="C98" t="s">
        <v>28</v>
      </c>
      <c r="D98" s="114">
        <v>0</v>
      </c>
      <c r="E98" s="114">
        <f t="shared" si="2"/>
        <v>0.75700402259826804</v>
      </c>
      <c r="F98" s="114">
        <f t="shared" si="3"/>
        <v>0</v>
      </c>
      <c r="G98">
        <v>0.18925100564956701</v>
      </c>
      <c r="H98">
        <v>0</v>
      </c>
      <c r="I98">
        <v>18626</v>
      </c>
      <c r="J98">
        <v>0</v>
      </c>
      <c r="K98">
        <v>18626</v>
      </c>
      <c r="L98">
        <v>0</v>
      </c>
      <c r="M98">
        <v>0</v>
      </c>
      <c r="N98">
        <v>0</v>
      </c>
      <c r="O98">
        <v>18626</v>
      </c>
      <c r="P98">
        <v>0</v>
      </c>
      <c r="Q98"/>
      <c r="R98"/>
      <c r="S98"/>
      <c r="T98"/>
      <c r="U98"/>
      <c r="V98"/>
      <c r="W98"/>
      <c r="X98">
        <v>5114.70556640625</v>
      </c>
      <c r="Y98"/>
      <c r="Z98"/>
      <c r="AA98" t="s">
        <v>264</v>
      </c>
      <c r="AB98"/>
      <c r="AC98"/>
      <c r="AD98"/>
      <c r="AE98"/>
      <c r="AF98"/>
      <c r="AG98"/>
      <c r="AH98"/>
      <c r="AI98"/>
      <c r="AJ98"/>
      <c r="AK98"/>
      <c r="AL98">
        <v>0</v>
      </c>
      <c r="AM98">
        <v>4307.54395074065</v>
      </c>
      <c r="AN98">
        <v>4307.54395074067</v>
      </c>
      <c r="AO98"/>
      <c r="AP98"/>
      <c r="AQ98"/>
      <c r="AR98"/>
      <c r="AS98">
        <v>8.6473070085048703E-2</v>
      </c>
      <c r="AT98">
        <v>0</v>
      </c>
      <c r="AU98"/>
      <c r="AV98"/>
      <c r="AW98"/>
      <c r="AX98"/>
      <c r="AY98"/>
      <c r="AZ98"/>
      <c r="BA98"/>
      <c r="BB98"/>
      <c r="BC98"/>
      <c r="BD98"/>
      <c r="BE98"/>
      <c r="BF98"/>
    </row>
    <row r="99" spans="1:58">
      <c r="A99" t="s">
        <v>137</v>
      </c>
      <c r="B99" s="170" t="s">
        <v>249</v>
      </c>
      <c r="C99" t="s">
        <v>264</v>
      </c>
      <c r="D99" s="114">
        <v>0</v>
      </c>
      <c r="E99" s="114">
        <f t="shared" si="2"/>
        <v>0.75700402259826804</v>
      </c>
      <c r="F99" s="114">
        <f t="shared" si="3"/>
        <v>0</v>
      </c>
      <c r="G99">
        <v>0.18925100564956701</v>
      </c>
      <c r="H99">
        <v>0</v>
      </c>
      <c r="I99">
        <v>18626</v>
      </c>
      <c r="J99">
        <v>0</v>
      </c>
      <c r="K99">
        <v>18626</v>
      </c>
      <c r="L99">
        <v>0</v>
      </c>
      <c r="M99">
        <v>0</v>
      </c>
      <c r="N99">
        <v>0</v>
      </c>
      <c r="O99">
        <v>18626</v>
      </c>
      <c r="P99">
        <v>0</v>
      </c>
      <c r="Q99"/>
      <c r="R99"/>
      <c r="S99"/>
      <c r="T99"/>
      <c r="U99"/>
      <c r="V99"/>
      <c r="W99"/>
      <c r="X99">
        <v>3694.36791992188</v>
      </c>
      <c r="Y99"/>
      <c r="Z99"/>
      <c r="AA99"/>
      <c r="AB99"/>
      <c r="AC99"/>
      <c r="AD99"/>
      <c r="AE99"/>
      <c r="AF99"/>
      <c r="AG99"/>
      <c r="AH99"/>
      <c r="AI99"/>
      <c r="AJ99"/>
      <c r="AK99"/>
      <c r="AL99">
        <v>0</v>
      </c>
      <c r="AM99">
        <v>3135.9357638994502</v>
      </c>
      <c r="AN99">
        <v>3135.9357638994402</v>
      </c>
      <c r="AO99"/>
      <c r="AP99"/>
      <c r="AQ99"/>
      <c r="AR99"/>
      <c r="AS99">
        <v>8.6473070085048703E-2</v>
      </c>
      <c r="AT99">
        <v>0</v>
      </c>
      <c r="AU99"/>
      <c r="AV99"/>
      <c r="AW99"/>
      <c r="AX99"/>
      <c r="AY99"/>
      <c r="AZ99"/>
      <c r="BA99"/>
      <c r="BB99"/>
      <c r="BC99"/>
      <c r="BD99"/>
      <c r="BE99"/>
      <c r="BF99"/>
    </row>
    <row r="100" spans="1:58">
      <c r="A100" t="s">
        <v>138</v>
      </c>
      <c r="B100" s="170" t="s">
        <v>250</v>
      </c>
      <c r="C100" t="s">
        <v>28</v>
      </c>
      <c r="D100" s="114">
        <v>0</v>
      </c>
      <c r="E100" s="114">
        <f t="shared" si="2"/>
        <v>0.90171861648559604</v>
      </c>
      <c r="F100" s="114">
        <f t="shared" si="3"/>
        <v>0</v>
      </c>
      <c r="G100">
        <v>0.22542965412139901</v>
      </c>
      <c r="H100">
        <v>0</v>
      </c>
      <c r="I100">
        <v>15637</v>
      </c>
      <c r="J100">
        <v>0</v>
      </c>
      <c r="K100">
        <v>15637</v>
      </c>
      <c r="L100">
        <v>0</v>
      </c>
      <c r="M100">
        <v>0</v>
      </c>
      <c r="N100">
        <v>9</v>
      </c>
      <c r="O100">
        <v>15628</v>
      </c>
      <c r="P100">
        <v>0</v>
      </c>
      <c r="Q100"/>
      <c r="R100"/>
      <c r="S100"/>
      <c r="T100"/>
      <c r="U100"/>
      <c r="V100"/>
      <c r="W100"/>
      <c r="X100">
        <v>5114.70556640625</v>
      </c>
      <c r="Y100"/>
      <c r="Z100"/>
      <c r="AA100" t="s">
        <v>264</v>
      </c>
      <c r="AB100"/>
      <c r="AC100"/>
      <c r="AD100"/>
      <c r="AE100"/>
      <c r="AF100"/>
      <c r="AG100"/>
      <c r="AH100"/>
      <c r="AI100"/>
      <c r="AJ100"/>
      <c r="AK100"/>
      <c r="AL100">
        <v>0</v>
      </c>
      <c r="AM100">
        <v>4434.4690350311002</v>
      </c>
      <c r="AN100">
        <v>4434.4690350311103</v>
      </c>
      <c r="AO100"/>
      <c r="AP100"/>
      <c r="AQ100"/>
      <c r="AR100"/>
      <c r="AS100">
        <v>0.103003054857254</v>
      </c>
      <c r="AT100">
        <v>0</v>
      </c>
      <c r="AU100"/>
      <c r="AV100"/>
      <c r="AW100"/>
      <c r="AX100"/>
      <c r="AY100"/>
      <c r="AZ100"/>
      <c r="BA100"/>
      <c r="BB100"/>
      <c r="BC100"/>
      <c r="BD100"/>
      <c r="BE100"/>
      <c r="BF100"/>
    </row>
    <row r="101" spans="1:58">
      <c r="A101" t="s">
        <v>138</v>
      </c>
      <c r="B101" s="170" t="s">
        <v>250</v>
      </c>
      <c r="C101" t="s">
        <v>264</v>
      </c>
      <c r="D101" s="114">
        <v>2.7092876434326199</v>
      </c>
      <c r="E101" s="114">
        <f t="shared" si="2"/>
        <v>4.9091725349426403</v>
      </c>
      <c r="F101" s="114">
        <f t="shared" si="3"/>
        <v>1.2918347120285041</v>
      </c>
      <c r="G101">
        <v>1.2272931337356601</v>
      </c>
      <c r="H101">
        <v>0.32295867800712602</v>
      </c>
      <c r="I101">
        <v>15637</v>
      </c>
      <c r="J101">
        <v>9</v>
      </c>
      <c r="K101">
        <v>15628</v>
      </c>
      <c r="L101">
        <v>0</v>
      </c>
      <c r="M101">
        <v>0</v>
      </c>
      <c r="N101">
        <v>9</v>
      </c>
      <c r="O101">
        <v>15628</v>
      </c>
      <c r="P101">
        <v>0</v>
      </c>
      <c r="Q101"/>
      <c r="R101"/>
      <c r="S101"/>
      <c r="T101"/>
      <c r="U101"/>
      <c r="V101"/>
      <c r="W101"/>
      <c r="X101">
        <v>3694.36791992188</v>
      </c>
      <c r="Y101"/>
      <c r="Z101"/>
      <c r="AA101"/>
      <c r="AB101"/>
      <c r="AC101"/>
      <c r="AD101"/>
      <c r="AE101"/>
      <c r="AF101"/>
      <c r="AG101"/>
      <c r="AH101"/>
      <c r="AI101"/>
      <c r="AJ101"/>
      <c r="AK101"/>
      <c r="AL101">
        <v>4059.21242947049</v>
      </c>
      <c r="AM101">
        <v>3203.9618422794101</v>
      </c>
      <c r="AN101">
        <v>3204.45408857248</v>
      </c>
      <c r="AO101"/>
      <c r="AP101"/>
      <c r="AQ101"/>
      <c r="AR101"/>
      <c r="AS101">
        <v>0.92998760938644398</v>
      </c>
      <c r="AT101">
        <v>0.47521343827247597</v>
      </c>
      <c r="AU101"/>
      <c r="AV101"/>
      <c r="AW101"/>
      <c r="AX101"/>
      <c r="AY101"/>
      <c r="AZ101"/>
      <c r="BA101"/>
      <c r="BB101"/>
      <c r="BC101"/>
      <c r="BD101"/>
      <c r="BE101"/>
      <c r="BF101"/>
    </row>
    <row r="102" spans="1:58">
      <c r="A102" t="s">
        <v>139</v>
      </c>
      <c r="B102" s="170" t="s">
        <v>251</v>
      </c>
      <c r="C102" t="s">
        <v>28</v>
      </c>
      <c r="D102" s="114">
        <v>0.49369306564331</v>
      </c>
      <c r="E102" s="114">
        <f t="shared" si="2"/>
        <v>1.581481695175172</v>
      </c>
      <c r="F102" s="114">
        <f t="shared" si="3"/>
        <v>7.47911706566812E-2</v>
      </c>
      <c r="G102">
        <v>0.395370423793793</v>
      </c>
      <c r="H102">
        <v>1.86977926641703E-2</v>
      </c>
      <c r="I102">
        <v>19065</v>
      </c>
      <c r="J102">
        <v>2</v>
      </c>
      <c r="K102">
        <v>19063</v>
      </c>
      <c r="L102">
        <v>0</v>
      </c>
      <c r="M102">
        <v>2</v>
      </c>
      <c r="N102">
        <v>11</v>
      </c>
      <c r="O102">
        <v>19052</v>
      </c>
      <c r="P102">
        <v>0</v>
      </c>
      <c r="Q102"/>
      <c r="R102"/>
      <c r="S102"/>
      <c r="T102"/>
      <c r="U102"/>
      <c r="V102"/>
      <c r="W102"/>
      <c r="X102">
        <v>5114.70556640625</v>
      </c>
      <c r="Y102"/>
      <c r="Z102"/>
      <c r="AA102" t="s">
        <v>264</v>
      </c>
      <c r="AB102">
        <v>0.18177524921360499</v>
      </c>
      <c r="AC102"/>
      <c r="AD102"/>
      <c r="AE102">
        <v>0.47993317340108699</v>
      </c>
      <c r="AF102">
        <v>0</v>
      </c>
      <c r="AG102">
        <v>15.3815414000728</v>
      </c>
      <c r="AH102"/>
      <c r="AI102"/>
      <c r="AJ102">
        <v>36.730494156434403</v>
      </c>
      <c r="AK102">
        <v>0</v>
      </c>
      <c r="AL102">
        <v>5840.60205078125</v>
      </c>
      <c r="AM102">
        <v>4303.4700725863404</v>
      </c>
      <c r="AN102">
        <v>4303.6313243018403</v>
      </c>
      <c r="AO102"/>
      <c r="AP102"/>
      <c r="AQ102"/>
      <c r="AR102"/>
      <c r="AS102">
        <v>0.23729272186756101</v>
      </c>
      <c r="AT102">
        <v>5.3564105182886103E-2</v>
      </c>
      <c r="AU102"/>
      <c r="AV102"/>
      <c r="AW102"/>
      <c r="AX102"/>
      <c r="AY102"/>
      <c r="AZ102"/>
      <c r="BA102">
        <v>0.32785568767169998</v>
      </c>
      <c r="BB102">
        <v>3.5694810755508601E-2</v>
      </c>
      <c r="BC102"/>
      <c r="BD102"/>
      <c r="BE102">
        <v>25.841314984052602</v>
      </c>
      <c r="BF102">
        <v>4.92176781609305</v>
      </c>
    </row>
    <row r="103" spans="1:58">
      <c r="A103" t="s">
        <v>139</v>
      </c>
      <c r="B103" s="170" t="s">
        <v>251</v>
      </c>
      <c r="C103" t="s">
        <v>264</v>
      </c>
      <c r="D103" s="114">
        <v>2.7159530639648399</v>
      </c>
      <c r="E103" s="114">
        <f t="shared" si="2"/>
        <v>4.6701865196228001</v>
      </c>
      <c r="F103" s="114">
        <f t="shared" si="3"/>
        <v>1.4022235870361319</v>
      </c>
      <c r="G103">
        <v>1.1675466299057</v>
      </c>
      <c r="H103">
        <v>0.35055589675903298</v>
      </c>
      <c r="I103">
        <v>19065</v>
      </c>
      <c r="J103">
        <v>11</v>
      </c>
      <c r="K103">
        <v>19054</v>
      </c>
      <c r="L103">
        <v>0</v>
      </c>
      <c r="M103">
        <v>2</v>
      </c>
      <c r="N103">
        <v>11</v>
      </c>
      <c r="O103">
        <v>19052</v>
      </c>
      <c r="P103">
        <v>0</v>
      </c>
      <c r="Q103"/>
      <c r="R103"/>
      <c r="S103"/>
      <c r="T103"/>
      <c r="U103"/>
      <c r="V103"/>
      <c r="W103"/>
      <c r="X103">
        <v>3694.36791992188</v>
      </c>
      <c r="Y103"/>
      <c r="Z103"/>
      <c r="AA103"/>
      <c r="AB103"/>
      <c r="AC103"/>
      <c r="AD103"/>
      <c r="AE103"/>
      <c r="AF103"/>
      <c r="AG103"/>
      <c r="AH103"/>
      <c r="AI103"/>
      <c r="AJ103"/>
      <c r="AK103"/>
      <c r="AL103">
        <v>4021.9315296519899</v>
      </c>
      <c r="AM103">
        <v>3112.0898550271199</v>
      </c>
      <c r="AN103">
        <v>3112.6148095731901</v>
      </c>
      <c r="AO103"/>
      <c r="AP103"/>
      <c r="AQ103"/>
      <c r="AR103"/>
      <c r="AS103">
        <v>0.90542536973953203</v>
      </c>
      <c r="AT103">
        <v>0.49389421939849898</v>
      </c>
      <c r="AU103"/>
      <c r="AV103"/>
      <c r="AW103"/>
      <c r="AX103"/>
      <c r="AY103"/>
      <c r="AZ103"/>
      <c r="BA103"/>
      <c r="BB103"/>
      <c r="BC103"/>
      <c r="BD103"/>
      <c r="BE103"/>
      <c r="BF103"/>
    </row>
    <row r="104" spans="1:58">
      <c r="A104" t="s">
        <v>265</v>
      </c>
      <c r="B104" s="170" t="s">
        <v>7</v>
      </c>
      <c r="C104" t="s">
        <v>28</v>
      </c>
      <c r="D104" s="114">
        <v>0</v>
      </c>
      <c r="E104" s="114">
        <f t="shared" si="2"/>
        <v>0.78047120571136397</v>
      </c>
      <c r="F104" s="114">
        <f t="shared" si="3"/>
        <v>0</v>
      </c>
      <c r="G104">
        <v>0.19511780142784099</v>
      </c>
      <c r="H104">
        <v>0</v>
      </c>
      <c r="I104">
        <v>18066</v>
      </c>
      <c r="J104">
        <v>0</v>
      </c>
      <c r="K104">
        <v>18066</v>
      </c>
      <c r="L104">
        <v>0</v>
      </c>
      <c r="M104">
        <v>0</v>
      </c>
      <c r="N104">
        <v>1</v>
      </c>
      <c r="O104">
        <v>18065</v>
      </c>
      <c r="P104">
        <v>0</v>
      </c>
      <c r="Q104"/>
      <c r="R104"/>
      <c r="S104"/>
      <c r="T104"/>
      <c r="U104"/>
      <c r="V104"/>
      <c r="W104"/>
      <c r="X104">
        <v>5114.70556640625</v>
      </c>
      <c r="Y104"/>
      <c r="Z104"/>
      <c r="AA104" t="s">
        <v>264</v>
      </c>
      <c r="AB104"/>
      <c r="AC104"/>
      <c r="AD104"/>
      <c r="AE104"/>
      <c r="AF104"/>
      <c r="AG104"/>
      <c r="AH104"/>
      <c r="AI104"/>
      <c r="AJ104"/>
      <c r="AK104"/>
      <c r="AL104">
        <v>0</v>
      </c>
      <c r="AM104">
        <v>4041.3427796133101</v>
      </c>
      <c r="AN104">
        <v>4041.3427796133101</v>
      </c>
      <c r="AO104"/>
      <c r="AP104"/>
      <c r="AQ104"/>
      <c r="AR104"/>
      <c r="AS104">
        <v>8.9153617620468098E-2</v>
      </c>
      <c r="AT104">
        <v>0</v>
      </c>
      <c r="AU104"/>
      <c r="AV104"/>
      <c r="AW104"/>
      <c r="AX104"/>
      <c r="AY104"/>
      <c r="AZ104"/>
      <c r="BA104"/>
      <c r="BB104"/>
      <c r="BC104"/>
      <c r="BD104"/>
      <c r="BE104"/>
      <c r="BF104"/>
    </row>
    <row r="105" spans="1:58">
      <c r="A105" t="s">
        <v>265</v>
      </c>
      <c r="B105" s="170" t="s">
        <v>7</v>
      </c>
      <c r="C105" t="s">
        <v>264</v>
      </c>
      <c r="D105" s="114">
        <v>0.260490036010742</v>
      </c>
      <c r="E105" s="114">
        <f t="shared" si="2"/>
        <v>1.244230389595032</v>
      </c>
      <c r="F105" s="114">
        <f t="shared" si="3"/>
        <v>1.094029005616904E-2</v>
      </c>
      <c r="G105">
        <v>0.31105759739875799</v>
      </c>
      <c r="H105">
        <v>2.73507251404226E-3</v>
      </c>
      <c r="I105">
        <v>18066</v>
      </c>
      <c r="J105">
        <v>1</v>
      </c>
      <c r="K105">
        <v>18065</v>
      </c>
      <c r="L105">
        <v>0</v>
      </c>
      <c r="M105">
        <v>0</v>
      </c>
      <c r="N105">
        <v>1</v>
      </c>
      <c r="O105">
        <v>18065</v>
      </c>
      <c r="P105">
        <v>0</v>
      </c>
      <c r="Q105"/>
      <c r="R105"/>
      <c r="S105"/>
      <c r="T105"/>
      <c r="U105"/>
      <c r="V105"/>
      <c r="W105"/>
      <c r="X105">
        <v>3694.36791992188</v>
      </c>
      <c r="Y105"/>
      <c r="Z105"/>
      <c r="AA105"/>
      <c r="AB105"/>
      <c r="AC105"/>
      <c r="AD105"/>
      <c r="AE105"/>
      <c r="AF105"/>
      <c r="AG105"/>
      <c r="AH105"/>
      <c r="AI105"/>
      <c r="AJ105"/>
      <c r="AK105"/>
      <c r="AL105">
        <v>6583.16455078125</v>
      </c>
      <c r="AM105">
        <v>2974.9182205668999</v>
      </c>
      <c r="AN105">
        <v>2975.1179463684298</v>
      </c>
      <c r="AO105"/>
      <c r="AP105"/>
      <c r="AQ105"/>
      <c r="AR105"/>
      <c r="AS105">
        <v>0.16209658980369601</v>
      </c>
      <c r="AT105">
        <v>1.76478419452906E-2</v>
      </c>
      <c r="AU105"/>
      <c r="AV105"/>
      <c r="AW105"/>
      <c r="AX105"/>
      <c r="AY105"/>
      <c r="AZ105"/>
      <c r="BA105"/>
      <c r="BB105"/>
      <c r="BC105"/>
      <c r="BD105"/>
      <c r="BE105"/>
      <c r="BF105"/>
    </row>
    <row r="106" spans="1:58">
      <c r="A106" t="s">
        <v>266</v>
      </c>
      <c r="B106" s="170"/>
      <c r="C106" t="s">
        <v>255</v>
      </c>
      <c r="D106" s="114">
        <v>24541.153125000001</v>
      </c>
      <c r="E106" s="114">
        <f t="shared" si="2"/>
        <v>25537.58203125</v>
      </c>
      <c r="F106" s="114">
        <f t="shared" si="3"/>
        <v>23610.375</v>
      </c>
      <c r="G106">
        <v>6384.3955078125</v>
      </c>
      <c r="H106">
        <v>5902.59375</v>
      </c>
      <c r="I106">
        <v>16929</v>
      </c>
      <c r="J106">
        <v>16837</v>
      </c>
      <c r="K106">
        <v>92</v>
      </c>
      <c r="L106">
        <v>3</v>
      </c>
      <c r="M106">
        <v>16834</v>
      </c>
      <c r="N106">
        <v>0</v>
      </c>
      <c r="O106">
        <v>92</v>
      </c>
      <c r="P106">
        <v>0.20850165025315501</v>
      </c>
      <c r="Q106"/>
      <c r="R106"/>
      <c r="S106"/>
      <c r="T106"/>
      <c r="U106"/>
      <c r="V106"/>
      <c r="W106"/>
      <c r="X106">
        <v>5114.70556640625</v>
      </c>
      <c r="Y106"/>
      <c r="Z106"/>
      <c r="AA106" t="s">
        <v>258</v>
      </c>
      <c r="AB106">
        <v>29425.609008491701</v>
      </c>
      <c r="AC106"/>
      <c r="AD106"/>
      <c r="AE106">
        <v>64952.339183299002</v>
      </c>
      <c r="AF106">
        <v>0</v>
      </c>
      <c r="AG106">
        <v>99.996601715135796</v>
      </c>
      <c r="AH106"/>
      <c r="AI106"/>
      <c r="AJ106">
        <v>100.00070446273401</v>
      </c>
      <c r="AK106">
        <v>99.992498967537699</v>
      </c>
      <c r="AL106">
        <v>5985.7067571083699</v>
      </c>
      <c r="AM106">
        <v>4959.9295866593102</v>
      </c>
      <c r="AN106">
        <v>5980.1322104912297</v>
      </c>
      <c r="AO106"/>
      <c r="AP106"/>
      <c r="AQ106"/>
      <c r="AR106"/>
      <c r="AS106">
        <v>6259.52587890625</v>
      </c>
      <c r="AT106">
        <v>6015.26806640625</v>
      </c>
      <c r="AU106"/>
      <c r="AV106"/>
      <c r="AW106"/>
      <c r="AX106"/>
      <c r="AY106"/>
      <c r="AZ106"/>
      <c r="BA106">
        <v>46979.867879246303</v>
      </c>
      <c r="BB106">
        <v>11871.350137737199</v>
      </c>
      <c r="BC106"/>
      <c r="BD106"/>
      <c r="BE106">
        <v>99.9986289406379</v>
      </c>
      <c r="BF106">
        <v>99.994574489633607</v>
      </c>
    </row>
    <row r="107" spans="1:58">
      <c r="A107" t="s">
        <v>266</v>
      </c>
      <c r="B107" s="170"/>
      <c r="C107" t="s">
        <v>258</v>
      </c>
      <c r="D107" s="114">
        <v>0.83400659561157209</v>
      </c>
      <c r="E107" s="114">
        <f t="shared" si="2"/>
        <v>2.2107188701629639</v>
      </c>
      <c r="F107" s="114">
        <f t="shared" si="3"/>
        <v>0.19792419672012321</v>
      </c>
      <c r="G107">
        <v>0.55267971754074097</v>
      </c>
      <c r="H107">
        <v>4.9481049180030802E-2</v>
      </c>
      <c r="I107">
        <v>16929</v>
      </c>
      <c r="J107">
        <v>3</v>
      </c>
      <c r="K107">
        <v>16926</v>
      </c>
      <c r="L107">
        <v>3</v>
      </c>
      <c r="M107">
        <v>16834</v>
      </c>
      <c r="N107">
        <v>0</v>
      </c>
      <c r="O107">
        <v>92</v>
      </c>
      <c r="P107">
        <v>0.20850165025315501</v>
      </c>
      <c r="Q107"/>
      <c r="R107"/>
      <c r="S107"/>
      <c r="T107"/>
      <c r="U107"/>
      <c r="V107"/>
      <c r="W107"/>
      <c r="X107">
        <v>3694.36791992188</v>
      </c>
      <c r="Y107"/>
      <c r="Z107"/>
      <c r="AA107"/>
      <c r="AB107"/>
      <c r="AC107"/>
      <c r="AD107"/>
      <c r="AE107"/>
      <c r="AF107"/>
      <c r="AG107"/>
      <c r="AH107"/>
      <c r="AI107"/>
      <c r="AJ107"/>
      <c r="AK107"/>
      <c r="AL107">
        <v>3803.4894205729202</v>
      </c>
      <c r="AM107">
        <v>3250.81924603271</v>
      </c>
      <c r="AN107">
        <v>3250.9171851031501</v>
      </c>
      <c r="AO107"/>
      <c r="AP107"/>
      <c r="AQ107"/>
      <c r="AR107"/>
      <c r="AS107">
        <v>0.35697737336158802</v>
      </c>
      <c r="AT107">
        <v>0.108346745371819</v>
      </c>
      <c r="AU107"/>
      <c r="AV107"/>
      <c r="AW107"/>
      <c r="AX107"/>
      <c r="AY107"/>
      <c r="AZ107"/>
      <c r="BA107"/>
      <c r="BB107"/>
      <c r="BC107"/>
      <c r="BD107"/>
      <c r="BE107"/>
      <c r="BF107"/>
    </row>
    <row r="108" spans="1:58">
      <c r="A108" t="s">
        <v>267</v>
      </c>
      <c r="B108" s="170"/>
      <c r="C108" t="s">
        <v>255</v>
      </c>
      <c r="D108" s="114">
        <v>1.9587438583374019</v>
      </c>
      <c r="E108" s="114">
        <f t="shared" si="2"/>
        <v>3.8152663707733159</v>
      </c>
      <c r="F108" s="114">
        <f t="shared" si="3"/>
        <v>0.832086741924284</v>
      </c>
      <c r="G108">
        <v>0.95381659269332897</v>
      </c>
      <c r="H108">
        <v>0.208021685481071</v>
      </c>
      <c r="I108">
        <v>16821</v>
      </c>
      <c r="J108">
        <v>7</v>
      </c>
      <c r="K108">
        <v>16814</v>
      </c>
      <c r="L108">
        <v>7</v>
      </c>
      <c r="M108">
        <v>0</v>
      </c>
      <c r="N108">
        <v>16802</v>
      </c>
      <c r="O108">
        <v>12</v>
      </c>
      <c r="P108">
        <v>0.48968597201744302</v>
      </c>
      <c r="Q108"/>
      <c r="R108"/>
      <c r="S108"/>
      <c r="T108"/>
      <c r="U108"/>
      <c r="V108"/>
      <c r="W108"/>
      <c r="X108">
        <v>5114.70556640625</v>
      </c>
      <c r="Y108"/>
      <c r="Z108"/>
      <c r="AA108" t="s">
        <v>258</v>
      </c>
      <c r="AB108" s="169">
        <v>5.7447304221551502E-5</v>
      </c>
      <c r="AC108"/>
      <c r="AD108"/>
      <c r="AE108">
        <v>1.01430453726974E-4</v>
      </c>
      <c r="AF108" s="169">
        <v>1.3464154716129101E-5</v>
      </c>
      <c r="AG108">
        <v>5.7444004218365503E-3</v>
      </c>
      <c r="AH108"/>
      <c r="AI108"/>
      <c r="AJ108">
        <v>1.0142210073247299E-2</v>
      </c>
      <c r="AK108">
        <v>1.34659077042584E-3</v>
      </c>
      <c r="AL108">
        <v>5418.1038643973197</v>
      </c>
      <c r="AM108">
        <v>4637.6727318880003</v>
      </c>
      <c r="AN108">
        <v>4637.9975055594496</v>
      </c>
      <c r="AO108"/>
      <c r="AP108"/>
      <c r="AQ108"/>
      <c r="AR108"/>
      <c r="AS108">
        <v>0.70045357942581199</v>
      </c>
      <c r="AT108">
        <v>0.32617816329002403</v>
      </c>
      <c r="AU108"/>
      <c r="AV108"/>
      <c r="AW108"/>
      <c r="AX108"/>
      <c r="AY108"/>
      <c r="AZ108"/>
      <c r="BA108" s="169">
        <v>7.9521158694646806E-5</v>
      </c>
      <c r="BB108" s="169">
        <v>3.53734497484563E-5</v>
      </c>
      <c r="BC108"/>
      <c r="BD108"/>
      <c r="BE108">
        <v>7.9515322743121397E-3</v>
      </c>
      <c r="BF108">
        <v>3.53726856936096E-3</v>
      </c>
    </row>
    <row r="109" spans="1:58">
      <c r="A109" t="s">
        <v>267</v>
      </c>
      <c r="B109" s="170"/>
      <c r="C109" t="s">
        <v>258</v>
      </c>
      <c r="D109" s="114">
        <v>34096.359375</v>
      </c>
      <c r="E109" s="114">
        <f t="shared" si="2"/>
        <v>37058.1953125</v>
      </c>
      <c r="F109" s="114">
        <f t="shared" si="3"/>
        <v>31647.28125</v>
      </c>
      <c r="G109">
        <v>9264.548828125</v>
      </c>
      <c r="H109">
        <v>7911.8203125</v>
      </c>
      <c r="I109">
        <v>16821</v>
      </c>
      <c r="J109">
        <v>16809</v>
      </c>
      <c r="K109">
        <v>12</v>
      </c>
      <c r="L109">
        <v>7</v>
      </c>
      <c r="M109">
        <v>0</v>
      </c>
      <c r="N109">
        <v>16802</v>
      </c>
      <c r="O109">
        <v>12</v>
      </c>
      <c r="P109">
        <v>0.48968597201744302</v>
      </c>
      <c r="Q109"/>
      <c r="R109"/>
      <c r="S109"/>
      <c r="T109"/>
      <c r="U109"/>
      <c r="V109"/>
      <c r="W109"/>
      <c r="X109">
        <v>3694.36791992188</v>
      </c>
      <c r="Y109"/>
      <c r="Z109"/>
      <c r="AA109"/>
      <c r="AB109"/>
      <c r="AC109"/>
      <c r="AD109"/>
      <c r="AE109"/>
      <c r="AF109"/>
      <c r="AG109"/>
      <c r="AH109"/>
      <c r="AI109"/>
      <c r="AJ109"/>
      <c r="AK109"/>
      <c r="AL109">
        <v>4162.3220888921096</v>
      </c>
      <c r="AM109">
        <v>3653.6281127929701</v>
      </c>
      <c r="AN109">
        <v>4161.9591896760703</v>
      </c>
      <c r="AO109"/>
      <c r="AP109"/>
      <c r="AQ109"/>
      <c r="AR109"/>
      <c r="AS109">
        <v>8881.3828125</v>
      </c>
      <c r="AT109">
        <v>8199.6201171875</v>
      </c>
      <c r="AU109"/>
      <c r="AV109"/>
      <c r="AW109"/>
      <c r="AX109"/>
      <c r="AY109"/>
      <c r="AZ109"/>
      <c r="BA109"/>
      <c r="BB109"/>
      <c r="BC109"/>
      <c r="BD109"/>
      <c r="BE109"/>
      <c r="BF109"/>
    </row>
    <row r="110" spans="1:58">
      <c r="A110" t="s">
        <v>140</v>
      </c>
      <c r="B110" s="170">
        <v>752</v>
      </c>
      <c r="C110" t="s">
        <v>35</v>
      </c>
      <c r="D110" s="114">
        <v>0</v>
      </c>
      <c r="E110" s="114">
        <f t="shared" si="2"/>
        <v>0.99214112758636397</v>
      </c>
      <c r="F110" s="114">
        <f t="shared" si="3"/>
        <v>0</v>
      </c>
      <c r="G110">
        <v>0.24803528189659099</v>
      </c>
      <c r="H110">
        <v>0</v>
      </c>
      <c r="I110">
        <v>14212</v>
      </c>
      <c r="J110">
        <v>0</v>
      </c>
      <c r="K110">
        <v>14212</v>
      </c>
      <c r="L110">
        <v>0</v>
      </c>
      <c r="M110">
        <v>0</v>
      </c>
      <c r="N110">
        <v>18</v>
      </c>
      <c r="O110">
        <v>14194</v>
      </c>
      <c r="P110">
        <v>0</v>
      </c>
      <c r="Q110"/>
      <c r="R110"/>
      <c r="S110"/>
      <c r="T110"/>
      <c r="U110"/>
      <c r="V110"/>
      <c r="W110"/>
      <c r="X110">
        <v>9751.689453125</v>
      </c>
      <c r="Y110"/>
      <c r="Z110"/>
      <c r="AA110" t="s">
        <v>268</v>
      </c>
      <c r="AB110"/>
      <c r="AC110"/>
      <c r="AD110"/>
      <c r="AE110"/>
      <c r="AF110"/>
      <c r="AG110"/>
      <c r="AH110"/>
      <c r="AI110"/>
      <c r="AJ110"/>
      <c r="AK110"/>
      <c r="AL110">
        <v>0</v>
      </c>
      <c r="AM110">
        <v>6375.5045767606198</v>
      </c>
      <c r="AN110">
        <v>6375.5045767606098</v>
      </c>
      <c r="AO110"/>
      <c r="AP110"/>
      <c r="AQ110"/>
      <c r="AR110"/>
      <c r="AS110">
        <v>0.11333139240741701</v>
      </c>
      <c r="AT110">
        <v>0</v>
      </c>
      <c r="AU110"/>
      <c r="AV110"/>
      <c r="AW110"/>
      <c r="AX110"/>
      <c r="AY110"/>
      <c r="AZ110"/>
      <c r="BA110"/>
      <c r="BB110"/>
      <c r="BC110"/>
      <c r="BD110"/>
      <c r="BE110"/>
      <c r="BF110"/>
    </row>
    <row r="111" spans="1:58">
      <c r="A111" t="s">
        <v>140</v>
      </c>
      <c r="B111" s="170">
        <v>752</v>
      </c>
      <c r="C111" t="s">
        <v>268</v>
      </c>
      <c r="D111" s="114">
        <v>5.9639438629150394</v>
      </c>
      <c r="E111" s="114">
        <f t="shared" si="2"/>
        <v>9.1789932250976403</v>
      </c>
      <c r="F111" s="114">
        <f t="shared" si="3"/>
        <v>3.6056261062622079</v>
      </c>
      <c r="G111">
        <v>2.2947483062744101</v>
      </c>
      <c r="H111">
        <v>0.90140652656555198</v>
      </c>
      <c r="I111">
        <v>14212</v>
      </c>
      <c r="J111">
        <v>18</v>
      </c>
      <c r="K111">
        <v>14194</v>
      </c>
      <c r="L111">
        <v>0</v>
      </c>
      <c r="M111">
        <v>0</v>
      </c>
      <c r="N111">
        <v>18</v>
      </c>
      <c r="O111">
        <v>14194</v>
      </c>
      <c r="P111">
        <v>0</v>
      </c>
      <c r="Q111"/>
      <c r="R111"/>
      <c r="S111"/>
      <c r="T111"/>
      <c r="U111"/>
      <c r="V111"/>
      <c r="W111"/>
      <c r="X111">
        <v>4528.9736328125</v>
      </c>
      <c r="Y111"/>
      <c r="Z111"/>
      <c r="AA111"/>
      <c r="AB111"/>
      <c r="AC111"/>
      <c r="AD111"/>
      <c r="AE111"/>
      <c r="AF111"/>
      <c r="AG111"/>
      <c r="AH111"/>
      <c r="AI111"/>
      <c r="AJ111"/>
      <c r="AK111"/>
      <c r="AL111">
        <v>5535.0106608072902</v>
      </c>
      <c r="AM111">
        <v>2850.7887379825202</v>
      </c>
      <c r="AN111">
        <v>2854.1883998605499</v>
      </c>
      <c r="AO111"/>
      <c r="AP111"/>
      <c r="AQ111"/>
      <c r="AR111"/>
      <c r="AS111">
        <v>1.87057793140411</v>
      </c>
      <c r="AT111">
        <v>1.1667013168335001</v>
      </c>
      <c r="AU111"/>
      <c r="AV111"/>
      <c r="AW111"/>
      <c r="AX111"/>
      <c r="AY111"/>
      <c r="AZ111"/>
      <c r="BA111"/>
      <c r="BB111"/>
      <c r="BC111"/>
      <c r="BD111"/>
      <c r="BE111"/>
      <c r="BF111"/>
    </row>
    <row r="112" spans="1:58">
      <c r="A112" t="s">
        <v>141</v>
      </c>
      <c r="B112" s="170" t="s">
        <v>239</v>
      </c>
      <c r="C112" t="s">
        <v>35</v>
      </c>
      <c r="D112" s="114">
        <v>0</v>
      </c>
      <c r="E112" s="114">
        <f t="shared" si="2"/>
        <v>0.76310908794403198</v>
      </c>
      <c r="F112" s="114">
        <f t="shared" si="3"/>
        <v>0</v>
      </c>
      <c r="G112">
        <v>0.190777271986008</v>
      </c>
      <c r="H112">
        <v>0</v>
      </c>
      <c r="I112">
        <v>18477</v>
      </c>
      <c r="J112">
        <v>0</v>
      </c>
      <c r="K112">
        <v>18477</v>
      </c>
      <c r="L112">
        <v>0</v>
      </c>
      <c r="M112">
        <v>0</v>
      </c>
      <c r="N112">
        <v>16</v>
      </c>
      <c r="O112">
        <v>18461</v>
      </c>
      <c r="P112">
        <v>0</v>
      </c>
      <c r="Q112"/>
      <c r="R112"/>
      <c r="S112"/>
      <c r="T112"/>
      <c r="U112"/>
      <c r="V112"/>
      <c r="W112"/>
      <c r="X112">
        <v>9751.689453125</v>
      </c>
      <c r="Y112"/>
      <c r="Z112"/>
      <c r="AA112" t="s">
        <v>268</v>
      </c>
      <c r="AB112"/>
      <c r="AC112"/>
      <c r="AD112"/>
      <c r="AE112"/>
      <c r="AF112"/>
      <c r="AG112"/>
      <c r="AH112"/>
      <c r="AI112"/>
      <c r="AJ112"/>
      <c r="AK112"/>
      <c r="AL112">
        <v>0</v>
      </c>
      <c r="AM112">
        <v>6557.5036620119299</v>
      </c>
      <c r="AN112">
        <v>6557.5036620119299</v>
      </c>
      <c r="AO112"/>
      <c r="AP112"/>
      <c r="AQ112"/>
      <c r="AR112"/>
      <c r="AS112">
        <v>8.7170422077178997E-2</v>
      </c>
      <c r="AT112">
        <v>0</v>
      </c>
      <c r="AU112"/>
      <c r="AV112"/>
      <c r="AW112"/>
      <c r="AX112"/>
      <c r="AY112"/>
      <c r="AZ112"/>
      <c r="BA112"/>
      <c r="BB112"/>
      <c r="BC112"/>
      <c r="BD112"/>
      <c r="BE112"/>
      <c r="BF112"/>
    </row>
    <row r="113" spans="1:58">
      <c r="A113" t="s">
        <v>141</v>
      </c>
      <c r="B113" s="170" t="s">
        <v>239</v>
      </c>
      <c r="C113" t="s">
        <v>268</v>
      </c>
      <c r="D113" s="114">
        <v>4.0767841339111399</v>
      </c>
      <c r="E113" s="114">
        <f t="shared" si="2"/>
        <v>6.4291658401489196</v>
      </c>
      <c r="F113" s="114">
        <f t="shared" si="3"/>
        <v>2.3834705352783199</v>
      </c>
      <c r="G113">
        <v>1.6072914600372299</v>
      </c>
      <c r="H113">
        <v>0.59586763381957997</v>
      </c>
      <c r="I113">
        <v>18477</v>
      </c>
      <c r="J113">
        <v>16</v>
      </c>
      <c r="K113">
        <v>18461</v>
      </c>
      <c r="L113">
        <v>0</v>
      </c>
      <c r="M113">
        <v>0</v>
      </c>
      <c r="N113">
        <v>16</v>
      </c>
      <c r="O113">
        <v>18461</v>
      </c>
      <c r="P113">
        <v>0</v>
      </c>
      <c r="Q113"/>
      <c r="R113"/>
      <c r="S113"/>
      <c r="T113"/>
      <c r="U113"/>
      <c r="V113"/>
      <c r="W113"/>
      <c r="X113">
        <v>4528.9736328125</v>
      </c>
      <c r="Y113"/>
      <c r="Z113"/>
      <c r="AA113"/>
      <c r="AB113"/>
      <c r="AC113"/>
      <c r="AD113"/>
      <c r="AE113"/>
      <c r="AF113"/>
      <c r="AG113"/>
      <c r="AH113"/>
      <c r="AI113"/>
      <c r="AJ113"/>
      <c r="AK113"/>
      <c r="AL113">
        <v>5635.0077514648401</v>
      </c>
      <c r="AM113">
        <v>2942.90493696884</v>
      </c>
      <c r="AN113">
        <v>2945.2361403585601</v>
      </c>
      <c r="AO113"/>
      <c r="AP113"/>
      <c r="AQ113"/>
      <c r="AR113"/>
      <c r="AS113">
        <v>1.2957414388656601</v>
      </c>
      <c r="AT113">
        <v>0.78514868021011397</v>
      </c>
      <c r="AU113"/>
      <c r="AV113"/>
      <c r="AW113"/>
      <c r="AX113"/>
      <c r="AY113"/>
      <c r="AZ113"/>
      <c r="BA113"/>
      <c r="BB113"/>
      <c r="BC113"/>
      <c r="BD113"/>
      <c r="BE113"/>
      <c r="BF113"/>
    </row>
    <row r="114" spans="1:58">
      <c r="A114" t="s">
        <v>142</v>
      </c>
      <c r="B114" s="170" t="s">
        <v>240</v>
      </c>
      <c r="C114" t="s">
        <v>35</v>
      </c>
      <c r="D114" s="114">
        <v>0</v>
      </c>
      <c r="E114" s="114">
        <f t="shared" si="2"/>
        <v>0.85558891296386796</v>
      </c>
      <c r="F114" s="114">
        <f t="shared" si="3"/>
        <v>0</v>
      </c>
      <c r="G114">
        <v>0.21389722824096699</v>
      </c>
      <c r="H114">
        <v>0</v>
      </c>
      <c r="I114">
        <v>16480</v>
      </c>
      <c r="J114">
        <v>0</v>
      </c>
      <c r="K114">
        <v>16480</v>
      </c>
      <c r="L114">
        <v>0</v>
      </c>
      <c r="M114">
        <v>0</v>
      </c>
      <c r="N114">
        <v>56</v>
      </c>
      <c r="O114">
        <v>16424</v>
      </c>
      <c r="P114">
        <v>0</v>
      </c>
      <c r="Q114"/>
      <c r="R114"/>
      <c r="S114"/>
      <c r="T114"/>
      <c r="U114"/>
      <c r="V114"/>
      <c r="W114"/>
      <c r="X114">
        <v>9751.689453125</v>
      </c>
      <c r="Y114"/>
      <c r="Z114"/>
      <c r="AA114" t="s">
        <v>268</v>
      </c>
      <c r="AB114"/>
      <c r="AC114"/>
      <c r="AD114"/>
      <c r="AE114"/>
      <c r="AF114"/>
      <c r="AG114"/>
      <c r="AH114"/>
      <c r="AI114"/>
      <c r="AJ114"/>
      <c r="AK114"/>
      <c r="AL114">
        <v>0</v>
      </c>
      <c r="AM114">
        <v>6571.7295548151997</v>
      </c>
      <c r="AN114">
        <v>6571.7295548152097</v>
      </c>
      <c r="AO114"/>
      <c r="AP114"/>
      <c r="AQ114"/>
      <c r="AR114"/>
      <c r="AS114">
        <v>9.7733922302722903E-2</v>
      </c>
      <c r="AT114">
        <v>0</v>
      </c>
      <c r="AU114"/>
      <c r="AV114"/>
      <c r="AW114"/>
      <c r="AX114"/>
      <c r="AY114"/>
      <c r="AZ114"/>
      <c r="BA114"/>
      <c r="BB114"/>
      <c r="BC114"/>
      <c r="BD114"/>
      <c r="BE114"/>
      <c r="BF114"/>
    </row>
    <row r="115" spans="1:58">
      <c r="A115" t="s">
        <v>142</v>
      </c>
      <c r="B115" s="170" t="s">
        <v>240</v>
      </c>
      <c r="C115" t="s">
        <v>268</v>
      </c>
      <c r="D115" s="114">
        <v>16.01809387207032</v>
      </c>
      <c r="E115" s="114">
        <f t="shared" si="2"/>
        <v>20.605009078979482</v>
      </c>
      <c r="F115" s="114">
        <f t="shared" si="3"/>
        <v>12.17049407958984</v>
      </c>
      <c r="G115">
        <v>5.1512522697448704</v>
      </c>
      <c r="H115">
        <v>3.04262351989746</v>
      </c>
      <c r="I115">
        <v>16480</v>
      </c>
      <c r="J115">
        <v>56</v>
      </c>
      <c r="K115">
        <v>16424</v>
      </c>
      <c r="L115">
        <v>0</v>
      </c>
      <c r="M115">
        <v>0</v>
      </c>
      <c r="N115">
        <v>56</v>
      </c>
      <c r="O115">
        <v>16424</v>
      </c>
      <c r="P115">
        <v>0</v>
      </c>
      <c r="Q115"/>
      <c r="R115"/>
      <c r="S115"/>
      <c r="T115"/>
      <c r="U115"/>
      <c r="V115"/>
      <c r="W115"/>
      <c r="X115">
        <v>4528.9736328125</v>
      </c>
      <c r="Y115"/>
      <c r="Z115"/>
      <c r="AA115"/>
      <c r="AB115"/>
      <c r="AC115"/>
      <c r="AD115"/>
      <c r="AE115"/>
      <c r="AF115"/>
      <c r="AG115"/>
      <c r="AH115"/>
      <c r="AI115"/>
      <c r="AJ115"/>
      <c r="AK115"/>
      <c r="AL115">
        <v>5641.9420689174103</v>
      </c>
      <c r="AM115">
        <v>2965.29445502518</v>
      </c>
      <c r="AN115">
        <v>2974.3898595383998</v>
      </c>
      <c r="AO115"/>
      <c r="AP115"/>
      <c r="AQ115"/>
      <c r="AR115"/>
      <c r="AS115">
        <v>4.5625190734863299</v>
      </c>
      <c r="AT115">
        <v>3.49419021606445</v>
      </c>
      <c r="AU115"/>
      <c r="AV115"/>
      <c r="AW115"/>
      <c r="AX115"/>
      <c r="AY115"/>
      <c r="AZ115"/>
      <c r="BA115"/>
      <c r="BB115"/>
      <c r="BC115"/>
      <c r="BD115"/>
      <c r="BE115"/>
      <c r="BF115"/>
    </row>
    <row r="116" spans="1:58">
      <c r="A116" t="s">
        <v>143</v>
      </c>
      <c r="B116" s="170" t="s">
        <v>241</v>
      </c>
      <c r="C116" t="s">
        <v>35</v>
      </c>
      <c r="D116" s="114">
        <v>0</v>
      </c>
      <c r="E116" s="114">
        <f t="shared" si="2"/>
        <v>0.89241522550582797</v>
      </c>
      <c r="F116" s="114">
        <f t="shared" si="3"/>
        <v>0</v>
      </c>
      <c r="G116">
        <v>0.22310380637645699</v>
      </c>
      <c r="H116">
        <v>0</v>
      </c>
      <c r="I116">
        <v>15800</v>
      </c>
      <c r="J116">
        <v>0</v>
      </c>
      <c r="K116">
        <v>15800</v>
      </c>
      <c r="L116">
        <v>0</v>
      </c>
      <c r="M116">
        <v>0</v>
      </c>
      <c r="N116">
        <v>68</v>
      </c>
      <c r="O116">
        <v>15732</v>
      </c>
      <c r="P116">
        <v>0</v>
      </c>
      <c r="Q116"/>
      <c r="R116"/>
      <c r="S116"/>
      <c r="T116"/>
      <c r="U116"/>
      <c r="V116"/>
      <c r="W116"/>
      <c r="X116">
        <v>9751.689453125</v>
      </c>
      <c r="Y116"/>
      <c r="Z116"/>
      <c r="AA116" t="s">
        <v>268</v>
      </c>
      <c r="AB116"/>
      <c r="AC116"/>
      <c r="AD116"/>
      <c r="AE116"/>
      <c r="AF116"/>
      <c r="AG116"/>
      <c r="AH116"/>
      <c r="AI116"/>
      <c r="AJ116"/>
      <c r="AK116"/>
      <c r="AL116">
        <v>0</v>
      </c>
      <c r="AM116">
        <v>6583.8515647250797</v>
      </c>
      <c r="AN116">
        <v>6583.8515647250897</v>
      </c>
      <c r="AO116"/>
      <c r="AP116"/>
      <c r="AQ116"/>
      <c r="AR116"/>
      <c r="AS116">
        <v>0.101940378546715</v>
      </c>
      <c r="AT116">
        <v>0</v>
      </c>
      <c r="AU116"/>
      <c r="AV116"/>
      <c r="AW116"/>
      <c r="AX116"/>
      <c r="AY116"/>
      <c r="AZ116"/>
      <c r="BA116"/>
      <c r="BB116"/>
      <c r="BC116"/>
      <c r="BD116"/>
      <c r="BE116"/>
      <c r="BF116"/>
    </row>
    <row r="117" spans="1:58">
      <c r="A117" t="s">
        <v>143</v>
      </c>
      <c r="B117" s="170" t="s">
        <v>241</v>
      </c>
      <c r="C117" t="s">
        <v>268</v>
      </c>
      <c r="D117" s="114">
        <v>20.296873474121</v>
      </c>
      <c r="E117" s="114">
        <f t="shared" si="2"/>
        <v>25.531831741333001</v>
      </c>
      <c r="F117" s="114">
        <f t="shared" si="3"/>
        <v>15.83450317382812</v>
      </c>
      <c r="G117">
        <v>6.3829579353332502</v>
      </c>
      <c r="H117">
        <v>3.9586257934570299</v>
      </c>
      <c r="I117">
        <v>15800</v>
      </c>
      <c r="J117">
        <v>68</v>
      </c>
      <c r="K117">
        <v>15732</v>
      </c>
      <c r="L117">
        <v>0</v>
      </c>
      <c r="M117">
        <v>0</v>
      </c>
      <c r="N117">
        <v>68</v>
      </c>
      <c r="O117">
        <v>15732</v>
      </c>
      <c r="P117">
        <v>0</v>
      </c>
      <c r="Q117"/>
      <c r="R117"/>
      <c r="S117"/>
      <c r="T117"/>
      <c r="U117"/>
      <c r="V117"/>
      <c r="W117"/>
      <c r="X117">
        <v>4528.9736328125</v>
      </c>
      <c r="Y117"/>
      <c r="Z117"/>
      <c r="AA117"/>
      <c r="AB117"/>
      <c r="AC117"/>
      <c r="AD117"/>
      <c r="AE117"/>
      <c r="AF117"/>
      <c r="AG117"/>
      <c r="AH117"/>
      <c r="AI117"/>
      <c r="AJ117"/>
      <c r="AK117"/>
      <c r="AL117">
        <v>5642.1527027803304</v>
      </c>
      <c r="AM117">
        <v>2974.7719249672</v>
      </c>
      <c r="AN117">
        <v>2986.25179160589</v>
      </c>
      <c r="AO117"/>
      <c r="AP117"/>
      <c r="AQ117"/>
      <c r="AR117"/>
      <c r="AS117">
        <v>5.7134037017822301</v>
      </c>
      <c r="AT117">
        <v>4.4847846031189</v>
      </c>
      <c r="AU117"/>
      <c r="AV117"/>
      <c r="AW117"/>
      <c r="AX117"/>
      <c r="AY117"/>
      <c r="AZ117"/>
      <c r="BA117"/>
      <c r="BB117"/>
      <c r="BC117"/>
      <c r="BD117"/>
      <c r="BE117"/>
      <c r="BF117"/>
    </row>
    <row r="118" spans="1:58">
      <c r="A118" t="s">
        <v>144</v>
      </c>
      <c r="B118" s="170" t="s">
        <v>242</v>
      </c>
      <c r="C118" t="s">
        <v>35</v>
      </c>
      <c r="D118" s="114">
        <v>0</v>
      </c>
      <c r="E118" s="114">
        <f t="shared" si="2"/>
        <v>0.80539387464523204</v>
      </c>
      <c r="F118" s="114">
        <f t="shared" si="3"/>
        <v>0</v>
      </c>
      <c r="G118">
        <v>0.20134846866130801</v>
      </c>
      <c r="H118">
        <v>0</v>
      </c>
      <c r="I118">
        <v>17507</v>
      </c>
      <c r="J118">
        <v>0</v>
      </c>
      <c r="K118">
        <v>17507</v>
      </c>
      <c r="L118">
        <v>0</v>
      </c>
      <c r="M118">
        <v>0</v>
      </c>
      <c r="N118">
        <v>138</v>
      </c>
      <c r="O118">
        <v>17369</v>
      </c>
      <c r="P118">
        <v>0</v>
      </c>
      <c r="Q118"/>
      <c r="R118"/>
      <c r="S118"/>
      <c r="T118"/>
      <c r="U118"/>
      <c r="V118"/>
      <c r="W118"/>
      <c r="X118">
        <v>9751.689453125</v>
      </c>
      <c r="Y118"/>
      <c r="Z118"/>
      <c r="AA118" t="s">
        <v>268</v>
      </c>
      <c r="AB118"/>
      <c r="AC118"/>
      <c r="AD118"/>
      <c r="AE118"/>
      <c r="AF118"/>
      <c r="AG118"/>
      <c r="AH118"/>
      <c r="AI118"/>
      <c r="AJ118"/>
      <c r="AK118"/>
      <c r="AL118">
        <v>0</v>
      </c>
      <c r="AM118">
        <v>6555.4928213982303</v>
      </c>
      <c r="AN118">
        <v>6555.4928213982103</v>
      </c>
      <c r="AO118"/>
      <c r="AP118"/>
      <c r="AQ118"/>
      <c r="AR118"/>
      <c r="AS118">
        <v>9.2000409960746807E-2</v>
      </c>
      <c r="AT118">
        <v>0</v>
      </c>
      <c r="AU118"/>
      <c r="AV118"/>
      <c r="AW118"/>
      <c r="AX118"/>
      <c r="AY118"/>
      <c r="AZ118"/>
      <c r="BA118"/>
      <c r="BB118"/>
      <c r="BC118"/>
      <c r="BD118"/>
      <c r="BE118"/>
      <c r="BF118"/>
    </row>
    <row r="119" spans="1:58">
      <c r="A119" t="s">
        <v>144</v>
      </c>
      <c r="B119" s="170" t="s">
        <v>242</v>
      </c>
      <c r="C119" t="s">
        <v>268</v>
      </c>
      <c r="D119" s="114">
        <v>37.241375732421801</v>
      </c>
      <c r="E119" s="114">
        <f t="shared" si="2"/>
        <v>43.459087371826001</v>
      </c>
      <c r="F119" s="114">
        <f t="shared" si="3"/>
        <v>31.031873703002919</v>
      </c>
      <c r="G119">
        <v>10.8647718429565</v>
      </c>
      <c r="H119">
        <v>7.7579684257507298</v>
      </c>
      <c r="I119">
        <v>17507</v>
      </c>
      <c r="J119">
        <v>138</v>
      </c>
      <c r="K119">
        <v>17369</v>
      </c>
      <c r="L119">
        <v>0</v>
      </c>
      <c r="M119">
        <v>0</v>
      </c>
      <c r="N119">
        <v>138</v>
      </c>
      <c r="O119">
        <v>17369</v>
      </c>
      <c r="P119">
        <v>0</v>
      </c>
      <c r="Q119"/>
      <c r="R119"/>
      <c r="S119"/>
      <c r="T119"/>
      <c r="U119"/>
      <c r="V119"/>
      <c r="W119"/>
      <c r="X119">
        <v>4528.9736328125</v>
      </c>
      <c r="Y119"/>
      <c r="Z119"/>
      <c r="AA119"/>
      <c r="AB119"/>
      <c r="AC119"/>
      <c r="AD119"/>
      <c r="AE119"/>
      <c r="AF119"/>
      <c r="AG119"/>
      <c r="AH119"/>
      <c r="AI119"/>
      <c r="AJ119"/>
      <c r="AK119"/>
      <c r="AL119">
        <v>5685.8514740432502</v>
      </c>
      <c r="AM119">
        <v>2960.7583780055302</v>
      </c>
      <c r="AN119">
        <v>2982.23909127755</v>
      </c>
      <c r="AO119"/>
      <c r="AP119"/>
      <c r="AQ119"/>
      <c r="AR119"/>
      <c r="AS119">
        <v>10.103162765502899</v>
      </c>
      <c r="AT119">
        <v>8.5180606842040998</v>
      </c>
      <c r="AU119"/>
      <c r="AV119"/>
      <c r="AW119"/>
      <c r="AX119"/>
      <c r="AY119"/>
      <c r="AZ119"/>
      <c r="BA119"/>
      <c r="BB119"/>
      <c r="BC119"/>
      <c r="BD119"/>
      <c r="BE119"/>
      <c r="BF119"/>
    </row>
    <row r="120" spans="1:58">
      <c r="A120" t="s">
        <v>145</v>
      </c>
      <c r="B120" s="170" t="s">
        <v>243</v>
      </c>
      <c r="C120" t="s">
        <v>35</v>
      </c>
      <c r="D120" s="114">
        <v>0</v>
      </c>
      <c r="E120" s="114">
        <f t="shared" si="2"/>
        <v>0.95900565385818404</v>
      </c>
      <c r="F120" s="114">
        <f t="shared" si="3"/>
        <v>0</v>
      </c>
      <c r="G120">
        <v>0.23975141346454601</v>
      </c>
      <c r="H120">
        <v>0</v>
      </c>
      <c r="I120">
        <v>14703</v>
      </c>
      <c r="J120">
        <v>0</v>
      </c>
      <c r="K120">
        <v>14703</v>
      </c>
      <c r="L120">
        <v>0</v>
      </c>
      <c r="M120">
        <v>0</v>
      </c>
      <c r="N120">
        <v>122</v>
      </c>
      <c r="O120">
        <v>14581</v>
      </c>
      <c r="P120">
        <v>0</v>
      </c>
      <c r="Q120"/>
      <c r="R120"/>
      <c r="S120"/>
      <c r="T120"/>
      <c r="U120"/>
      <c r="V120"/>
      <c r="W120"/>
      <c r="X120">
        <v>9751.689453125</v>
      </c>
      <c r="Y120"/>
      <c r="Z120"/>
      <c r="AA120" t="s">
        <v>268</v>
      </c>
      <c r="AB120"/>
      <c r="AC120"/>
      <c r="AD120"/>
      <c r="AE120"/>
      <c r="AF120"/>
      <c r="AG120"/>
      <c r="AH120"/>
      <c r="AI120"/>
      <c r="AJ120"/>
      <c r="AK120"/>
      <c r="AL120">
        <v>0</v>
      </c>
      <c r="AM120">
        <v>6607.7544189403297</v>
      </c>
      <c r="AN120">
        <v>6607.7544189403498</v>
      </c>
      <c r="AO120"/>
      <c r="AP120"/>
      <c r="AQ120"/>
      <c r="AR120"/>
      <c r="AS120">
        <v>0.109546571969986</v>
      </c>
      <c r="AT120">
        <v>0</v>
      </c>
      <c r="AU120"/>
      <c r="AV120"/>
      <c r="AW120"/>
      <c r="AX120"/>
      <c r="AY120"/>
      <c r="AZ120"/>
      <c r="BA120"/>
      <c r="BB120"/>
      <c r="BC120"/>
      <c r="BD120"/>
      <c r="BE120"/>
      <c r="BF120"/>
    </row>
    <row r="121" spans="1:58">
      <c r="A121" t="s">
        <v>145</v>
      </c>
      <c r="B121" s="170" t="s">
        <v>243</v>
      </c>
      <c r="C121" t="s">
        <v>268</v>
      </c>
      <c r="D121" s="114">
        <v>39.210556030273395</v>
      </c>
      <c r="E121" s="114">
        <f t="shared" si="2"/>
        <v>46.173641204833999</v>
      </c>
      <c r="F121" s="114">
        <f t="shared" si="3"/>
        <v>32.257759094238281</v>
      </c>
      <c r="G121">
        <v>11.5434103012085</v>
      </c>
      <c r="H121">
        <v>8.0644397735595703</v>
      </c>
      <c r="I121">
        <v>14703</v>
      </c>
      <c r="J121">
        <v>122</v>
      </c>
      <c r="K121">
        <v>14581</v>
      </c>
      <c r="L121">
        <v>0</v>
      </c>
      <c r="M121">
        <v>0</v>
      </c>
      <c r="N121">
        <v>122</v>
      </c>
      <c r="O121">
        <v>14581</v>
      </c>
      <c r="P121">
        <v>0</v>
      </c>
      <c r="Q121"/>
      <c r="R121"/>
      <c r="S121"/>
      <c r="T121"/>
      <c r="U121"/>
      <c r="V121"/>
      <c r="W121"/>
      <c r="X121">
        <v>4528.9736328125</v>
      </c>
      <c r="Y121"/>
      <c r="Z121"/>
      <c r="AA121"/>
      <c r="AB121"/>
      <c r="AC121"/>
      <c r="AD121"/>
      <c r="AE121"/>
      <c r="AF121"/>
      <c r="AG121"/>
      <c r="AH121"/>
      <c r="AI121"/>
      <c r="AJ121"/>
      <c r="AK121"/>
      <c r="AL121">
        <v>5642.1220142802304</v>
      </c>
      <c r="AM121">
        <v>2980.4430382801002</v>
      </c>
      <c r="AN121">
        <v>3002.5286558460498</v>
      </c>
      <c r="AO121"/>
      <c r="AP121"/>
      <c r="AQ121"/>
      <c r="AR121"/>
      <c r="AS121">
        <v>10.690465927124</v>
      </c>
      <c r="AT121">
        <v>8.9154815673828107</v>
      </c>
      <c r="AU121"/>
      <c r="AV121"/>
      <c r="AW121"/>
      <c r="AX121"/>
      <c r="AY121"/>
      <c r="AZ121"/>
      <c r="BA121"/>
      <c r="BB121"/>
      <c r="BC121"/>
      <c r="BD121"/>
      <c r="BE121"/>
      <c r="BF121"/>
    </row>
    <row r="122" spans="1:58">
      <c r="A122" t="s">
        <v>146</v>
      </c>
      <c r="B122" s="170" t="s">
        <v>244</v>
      </c>
      <c r="C122" t="s">
        <v>35</v>
      </c>
      <c r="D122" s="114">
        <v>0</v>
      </c>
      <c r="E122" s="114">
        <f t="shared" si="2"/>
        <v>0.81226110458374001</v>
      </c>
      <c r="F122" s="114">
        <f t="shared" si="3"/>
        <v>0</v>
      </c>
      <c r="G122">
        <v>0.203065276145935</v>
      </c>
      <c r="H122">
        <v>0</v>
      </c>
      <c r="I122">
        <v>17359</v>
      </c>
      <c r="J122">
        <v>0</v>
      </c>
      <c r="K122">
        <v>17359</v>
      </c>
      <c r="L122">
        <v>0</v>
      </c>
      <c r="M122">
        <v>0</v>
      </c>
      <c r="N122">
        <v>95</v>
      </c>
      <c r="O122">
        <v>17264</v>
      </c>
      <c r="P122">
        <v>0</v>
      </c>
      <c r="Q122"/>
      <c r="R122"/>
      <c r="S122"/>
      <c r="T122"/>
      <c r="U122"/>
      <c r="V122"/>
      <c r="W122"/>
      <c r="X122">
        <v>9751.689453125</v>
      </c>
      <c r="Y122"/>
      <c r="Z122"/>
      <c r="AA122" t="s">
        <v>268</v>
      </c>
      <c r="AB122"/>
      <c r="AC122"/>
      <c r="AD122"/>
      <c r="AE122"/>
      <c r="AF122"/>
      <c r="AG122"/>
      <c r="AH122"/>
      <c r="AI122"/>
      <c r="AJ122"/>
      <c r="AK122"/>
      <c r="AL122">
        <v>0</v>
      </c>
      <c r="AM122">
        <v>6607.5034290794802</v>
      </c>
      <c r="AN122">
        <v>6607.5034290794802</v>
      </c>
      <c r="AO122"/>
      <c r="AP122"/>
      <c r="AQ122"/>
      <c r="AR122"/>
      <c r="AS122">
        <v>9.2784814536571503E-2</v>
      </c>
      <c r="AT122">
        <v>0</v>
      </c>
      <c r="AU122"/>
      <c r="AV122"/>
      <c r="AW122"/>
      <c r="AX122"/>
      <c r="AY122"/>
      <c r="AZ122"/>
      <c r="BA122"/>
      <c r="BB122"/>
      <c r="BC122"/>
      <c r="BD122"/>
      <c r="BE122"/>
      <c r="BF122"/>
    </row>
    <row r="123" spans="1:58">
      <c r="A123" t="s">
        <v>146</v>
      </c>
      <c r="B123" s="170" t="s">
        <v>244</v>
      </c>
      <c r="C123" t="s">
        <v>268</v>
      </c>
      <c r="D123" s="114">
        <v>25.824447631836001</v>
      </c>
      <c r="E123" s="114">
        <f t="shared" si="2"/>
        <v>31.39526557922364</v>
      </c>
      <c r="F123" s="114">
        <f t="shared" si="3"/>
        <v>20.958623886108398</v>
      </c>
      <c r="G123">
        <v>7.84881639480591</v>
      </c>
      <c r="H123">
        <v>5.2396559715270996</v>
      </c>
      <c r="I123">
        <v>17359</v>
      </c>
      <c r="J123">
        <v>95</v>
      </c>
      <c r="K123">
        <v>17264</v>
      </c>
      <c r="L123">
        <v>0</v>
      </c>
      <c r="M123">
        <v>0</v>
      </c>
      <c r="N123">
        <v>95</v>
      </c>
      <c r="O123">
        <v>17264</v>
      </c>
      <c r="P123">
        <v>0</v>
      </c>
      <c r="Q123"/>
      <c r="R123"/>
      <c r="S123"/>
      <c r="T123"/>
      <c r="U123"/>
      <c r="V123"/>
      <c r="W123"/>
      <c r="X123">
        <v>4528.9736328125</v>
      </c>
      <c r="Y123"/>
      <c r="Z123"/>
      <c r="AA123"/>
      <c r="AB123"/>
      <c r="AC123"/>
      <c r="AD123"/>
      <c r="AE123"/>
      <c r="AF123"/>
      <c r="AG123"/>
      <c r="AH123"/>
      <c r="AI123"/>
      <c r="AJ123"/>
      <c r="AK123"/>
      <c r="AL123">
        <v>5639.1746864720399</v>
      </c>
      <c r="AM123">
        <v>2993.5657743890602</v>
      </c>
      <c r="AN123">
        <v>3008.04430694553</v>
      </c>
      <c r="AO123"/>
      <c r="AP123"/>
      <c r="AQ123"/>
      <c r="AR123"/>
      <c r="AS123">
        <v>7.1401553153991699</v>
      </c>
      <c r="AT123">
        <v>5.8174862861633301</v>
      </c>
      <c r="AU123"/>
      <c r="AV123"/>
      <c r="AW123"/>
      <c r="AX123"/>
      <c r="AY123"/>
      <c r="AZ123"/>
      <c r="BA123"/>
      <c r="BB123"/>
      <c r="BC123"/>
      <c r="BD123"/>
      <c r="BE123"/>
      <c r="BF123"/>
    </row>
    <row r="124" spans="1:58">
      <c r="A124" t="s">
        <v>147</v>
      </c>
      <c r="B124" s="170" t="s">
        <v>245</v>
      </c>
      <c r="C124" t="s">
        <v>35</v>
      </c>
      <c r="D124" s="114">
        <v>0</v>
      </c>
      <c r="E124" s="114">
        <f t="shared" si="2"/>
        <v>0.85683685541152799</v>
      </c>
      <c r="F124" s="114">
        <f t="shared" si="3"/>
        <v>0</v>
      </c>
      <c r="G124">
        <v>0.214209213852882</v>
      </c>
      <c r="H124">
        <v>0</v>
      </c>
      <c r="I124">
        <v>16456</v>
      </c>
      <c r="J124">
        <v>0</v>
      </c>
      <c r="K124">
        <v>16456</v>
      </c>
      <c r="L124">
        <v>0</v>
      </c>
      <c r="M124">
        <v>0</v>
      </c>
      <c r="N124">
        <v>103</v>
      </c>
      <c r="O124">
        <v>16353</v>
      </c>
      <c r="P124">
        <v>0</v>
      </c>
      <c r="Q124"/>
      <c r="R124"/>
      <c r="S124"/>
      <c r="T124"/>
      <c r="U124"/>
      <c r="V124"/>
      <c r="W124"/>
      <c r="X124">
        <v>9751.689453125</v>
      </c>
      <c r="Y124"/>
      <c r="Z124"/>
      <c r="AA124" t="s">
        <v>268</v>
      </c>
      <c r="AB124"/>
      <c r="AC124"/>
      <c r="AD124"/>
      <c r="AE124"/>
      <c r="AF124"/>
      <c r="AG124"/>
      <c r="AH124"/>
      <c r="AI124"/>
      <c r="AJ124"/>
      <c r="AK124"/>
      <c r="AL124">
        <v>0</v>
      </c>
      <c r="AM124">
        <v>6766.7623562365397</v>
      </c>
      <c r="AN124">
        <v>6766.7623562365397</v>
      </c>
      <c r="AO124"/>
      <c r="AP124"/>
      <c r="AQ124"/>
      <c r="AR124"/>
      <c r="AS124">
        <v>9.7876474261283902E-2</v>
      </c>
      <c r="AT124">
        <v>0</v>
      </c>
      <c r="AU124"/>
      <c r="AV124"/>
      <c r="AW124"/>
      <c r="AX124"/>
      <c r="AY124"/>
      <c r="AZ124"/>
      <c r="BA124"/>
      <c r="BB124"/>
      <c r="BC124"/>
      <c r="BD124"/>
      <c r="BE124"/>
      <c r="BF124"/>
    </row>
    <row r="125" spans="1:58">
      <c r="A125" t="s">
        <v>147</v>
      </c>
      <c r="B125" s="170" t="s">
        <v>245</v>
      </c>
      <c r="C125" t="s">
        <v>268</v>
      </c>
      <c r="D125" s="114">
        <v>29.547225952148398</v>
      </c>
      <c r="E125" s="114">
        <f t="shared" si="2"/>
        <v>35.256992340087884</v>
      </c>
      <c r="F125" s="114">
        <f t="shared" si="3"/>
        <v>23.844379425048839</v>
      </c>
      <c r="G125">
        <v>8.8142480850219709</v>
      </c>
      <c r="H125">
        <v>5.9610948562622097</v>
      </c>
      <c r="I125">
        <v>16456</v>
      </c>
      <c r="J125">
        <v>103</v>
      </c>
      <c r="K125">
        <v>16353</v>
      </c>
      <c r="L125">
        <v>0</v>
      </c>
      <c r="M125">
        <v>0</v>
      </c>
      <c r="N125">
        <v>103</v>
      </c>
      <c r="O125">
        <v>16353</v>
      </c>
      <c r="P125">
        <v>0</v>
      </c>
      <c r="Q125"/>
      <c r="R125"/>
      <c r="S125"/>
      <c r="T125"/>
      <c r="U125"/>
      <c r="V125"/>
      <c r="W125"/>
      <c r="X125">
        <v>4528.9736328125</v>
      </c>
      <c r="Y125"/>
      <c r="Z125"/>
      <c r="AA125"/>
      <c r="AB125"/>
      <c r="AC125"/>
      <c r="AD125"/>
      <c r="AE125"/>
      <c r="AF125"/>
      <c r="AG125"/>
      <c r="AH125"/>
      <c r="AI125"/>
      <c r="AJ125"/>
      <c r="AK125"/>
      <c r="AL125">
        <v>5665.8780766459304</v>
      </c>
      <c r="AM125">
        <v>3072.9971207067201</v>
      </c>
      <c r="AN125">
        <v>3089.2262613521798</v>
      </c>
      <c r="AO125"/>
      <c r="AP125"/>
      <c r="AQ125"/>
      <c r="AR125"/>
      <c r="AS125">
        <v>8.1148767471313494</v>
      </c>
      <c r="AT125">
        <v>6.6591863632202104</v>
      </c>
      <c r="AU125"/>
      <c r="AV125"/>
      <c r="AW125"/>
      <c r="AX125"/>
      <c r="AY125"/>
      <c r="AZ125"/>
      <c r="BA125"/>
      <c r="BB125"/>
      <c r="BC125"/>
      <c r="BD125"/>
      <c r="BE125"/>
      <c r="BF125"/>
    </row>
    <row r="126" spans="1:58">
      <c r="A126" t="s">
        <v>148</v>
      </c>
      <c r="B126" s="170" t="s">
        <v>7</v>
      </c>
      <c r="C126" t="s">
        <v>35</v>
      </c>
      <c r="D126" s="114">
        <v>0</v>
      </c>
      <c r="E126" s="114">
        <f t="shared" si="2"/>
        <v>0.79275894165039196</v>
      </c>
      <c r="F126" s="114">
        <f t="shared" si="3"/>
        <v>0</v>
      </c>
      <c r="G126">
        <v>0.19818973541259799</v>
      </c>
      <c r="H126">
        <v>0</v>
      </c>
      <c r="I126">
        <v>17786</v>
      </c>
      <c r="J126">
        <v>0</v>
      </c>
      <c r="K126">
        <v>17786</v>
      </c>
      <c r="L126">
        <v>0</v>
      </c>
      <c r="M126">
        <v>0</v>
      </c>
      <c r="N126">
        <v>0</v>
      </c>
      <c r="O126">
        <v>17786</v>
      </c>
      <c r="P126">
        <v>0</v>
      </c>
      <c r="Q126"/>
      <c r="R126"/>
      <c r="S126"/>
      <c r="T126"/>
      <c r="U126"/>
      <c r="V126"/>
      <c r="W126"/>
      <c r="X126">
        <v>9751.689453125</v>
      </c>
      <c r="Y126"/>
      <c r="Z126"/>
      <c r="AA126" t="s">
        <v>268</v>
      </c>
      <c r="AB126"/>
      <c r="AC126"/>
      <c r="AD126"/>
      <c r="AE126"/>
      <c r="AF126"/>
      <c r="AG126"/>
      <c r="AH126"/>
      <c r="AI126"/>
      <c r="AJ126"/>
      <c r="AK126"/>
      <c r="AL126">
        <v>0</v>
      </c>
      <c r="AM126">
        <v>6324.5828086949996</v>
      </c>
      <c r="AN126">
        <v>6324.5828086950096</v>
      </c>
      <c r="AO126"/>
      <c r="AP126"/>
      <c r="AQ126"/>
      <c r="AR126"/>
      <c r="AS126">
        <v>9.0557195246219593E-2</v>
      </c>
      <c r="AT126">
        <v>0</v>
      </c>
      <c r="AU126"/>
      <c r="AV126"/>
      <c r="AW126"/>
      <c r="AX126"/>
      <c r="AY126"/>
      <c r="AZ126"/>
      <c r="BA126"/>
      <c r="BB126"/>
      <c r="BC126"/>
      <c r="BD126"/>
      <c r="BE126"/>
      <c r="BF126"/>
    </row>
    <row r="127" spans="1:58">
      <c r="A127" t="s">
        <v>148</v>
      </c>
      <c r="B127" s="170" t="s">
        <v>7</v>
      </c>
      <c r="C127" t="s">
        <v>268</v>
      </c>
      <c r="D127" s="114">
        <v>0</v>
      </c>
      <c r="E127" s="114">
        <f t="shared" si="2"/>
        <v>0.79275894165039196</v>
      </c>
      <c r="F127" s="114">
        <f t="shared" si="3"/>
        <v>0</v>
      </c>
      <c r="G127">
        <v>0.19818973541259799</v>
      </c>
      <c r="H127">
        <v>0</v>
      </c>
      <c r="I127">
        <v>17786</v>
      </c>
      <c r="J127">
        <v>0</v>
      </c>
      <c r="K127">
        <v>17786</v>
      </c>
      <c r="L127">
        <v>0</v>
      </c>
      <c r="M127">
        <v>0</v>
      </c>
      <c r="N127">
        <v>0</v>
      </c>
      <c r="O127">
        <v>17786</v>
      </c>
      <c r="P127">
        <v>0</v>
      </c>
      <c r="Q127"/>
      <c r="R127"/>
      <c r="S127"/>
      <c r="T127"/>
      <c r="U127"/>
      <c r="V127"/>
      <c r="W127"/>
      <c r="X127">
        <v>4528.9736328125</v>
      </c>
      <c r="Y127"/>
      <c r="Z127"/>
      <c r="AA127"/>
      <c r="AB127"/>
      <c r="AC127"/>
      <c r="AD127"/>
      <c r="AE127"/>
      <c r="AF127"/>
      <c r="AG127"/>
      <c r="AH127"/>
      <c r="AI127"/>
      <c r="AJ127"/>
      <c r="AK127"/>
      <c r="AL127">
        <v>0</v>
      </c>
      <c r="AM127">
        <v>2850.74747690698</v>
      </c>
      <c r="AN127">
        <v>2850.74747690699</v>
      </c>
      <c r="AO127"/>
      <c r="AP127"/>
      <c r="AQ127"/>
      <c r="AR127"/>
      <c r="AS127">
        <v>9.0557195246219593E-2</v>
      </c>
      <c r="AT127">
        <v>0</v>
      </c>
      <c r="AU127"/>
      <c r="AV127"/>
      <c r="AW127"/>
      <c r="AX127"/>
      <c r="AY127"/>
      <c r="AZ127"/>
      <c r="BA127"/>
      <c r="BB127"/>
      <c r="BC127"/>
      <c r="BD127"/>
      <c r="BE127"/>
      <c r="BF127"/>
    </row>
    <row r="128" spans="1:58">
      <c r="A128" t="s">
        <v>149</v>
      </c>
      <c r="B128" s="170" t="s">
        <v>246</v>
      </c>
      <c r="C128" t="s">
        <v>35</v>
      </c>
      <c r="D128" s="114">
        <v>0</v>
      </c>
      <c r="E128" s="114">
        <f t="shared" si="2"/>
        <v>0.77421391010284402</v>
      </c>
      <c r="F128" s="114">
        <f t="shared" si="3"/>
        <v>0</v>
      </c>
      <c r="G128">
        <v>0.193553477525711</v>
      </c>
      <c r="H128">
        <v>0</v>
      </c>
      <c r="I128">
        <v>18212</v>
      </c>
      <c r="J128">
        <v>0</v>
      </c>
      <c r="K128">
        <v>18212</v>
      </c>
      <c r="L128">
        <v>0</v>
      </c>
      <c r="M128">
        <v>0</v>
      </c>
      <c r="N128">
        <v>110</v>
      </c>
      <c r="O128">
        <v>18102</v>
      </c>
      <c r="P128">
        <v>0</v>
      </c>
      <c r="Q128"/>
      <c r="R128"/>
      <c r="S128"/>
      <c r="T128"/>
      <c r="U128"/>
      <c r="V128"/>
      <c r="W128"/>
      <c r="X128">
        <v>9751.689453125</v>
      </c>
      <c r="Y128"/>
      <c r="Z128"/>
      <c r="AA128" t="s">
        <v>268</v>
      </c>
      <c r="AB128"/>
      <c r="AC128"/>
      <c r="AD128"/>
      <c r="AE128"/>
      <c r="AF128"/>
      <c r="AG128"/>
      <c r="AH128"/>
      <c r="AI128"/>
      <c r="AJ128"/>
      <c r="AK128"/>
      <c r="AL128">
        <v>0</v>
      </c>
      <c r="AM128">
        <v>6780.0279667295299</v>
      </c>
      <c r="AN128">
        <v>6780.0279667295199</v>
      </c>
      <c r="AO128"/>
      <c r="AP128"/>
      <c r="AQ128"/>
      <c r="AR128"/>
      <c r="AS128">
        <v>8.8438868522644001E-2</v>
      </c>
      <c r="AT128">
        <v>0</v>
      </c>
      <c r="AU128"/>
      <c r="AV128"/>
      <c r="AW128"/>
      <c r="AX128"/>
      <c r="AY128"/>
      <c r="AZ128"/>
      <c r="BA128"/>
      <c r="BB128"/>
      <c r="BC128"/>
      <c r="BD128"/>
      <c r="BE128"/>
      <c r="BF128"/>
    </row>
    <row r="129" spans="1:58">
      <c r="A129" t="s">
        <v>149</v>
      </c>
      <c r="B129" s="170" t="s">
        <v>246</v>
      </c>
      <c r="C129" t="s">
        <v>268</v>
      </c>
      <c r="D129" s="114">
        <v>28.509591674804604</v>
      </c>
      <c r="E129" s="114">
        <f t="shared" si="2"/>
        <v>33.840450286865241</v>
      </c>
      <c r="F129" s="114">
        <f t="shared" si="3"/>
        <v>23.184762954711921</v>
      </c>
      <c r="G129">
        <v>8.4601125717163104</v>
      </c>
      <c r="H129">
        <v>5.7961907386779803</v>
      </c>
      <c r="I129">
        <v>18212</v>
      </c>
      <c r="J129">
        <v>110</v>
      </c>
      <c r="K129">
        <v>18102</v>
      </c>
      <c r="L129">
        <v>0</v>
      </c>
      <c r="M129">
        <v>0</v>
      </c>
      <c r="N129">
        <v>110</v>
      </c>
      <c r="O129">
        <v>18102</v>
      </c>
      <c r="P129">
        <v>0</v>
      </c>
      <c r="Q129"/>
      <c r="R129"/>
      <c r="S129"/>
      <c r="T129"/>
      <c r="U129"/>
      <c r="V129"/>
      <c r="W129"/>
      <c r="X129">
        <v>4528.9736328125</v>
      </c>
      <c r="Y129"/>
      <c r="Z129"/>
      <c r="AA129"/>
      <c r="AB129"/>
      <c r="AC129"/>
      <c r="AD129"/>
      <c r="AE129"/>
      <c r="AF129"/>
      <c r="AG129"/>
      <c r="AH129"/>
      <c r="AI129"/>
      <c r="AJ129"/>
      <c r="AK129"/>
      <c r="AL129">
        <v>5619.7875754616498</v>
      </c>
      <c r="AM129">
        <v>3071.6518260807002</v>
      </c>
      <c r="AN129">
        <v>3087.0424988476602</v>
      </c>
      <c r="AO129"/>
      <c r="AP129"/>
      <c r="AQ129"/>
      <c r="AR129"/>
      <c r="AS129">
        <v>7.8071660995483398</v>
      </c>
      <c r="AT129">
        <v>6.4480223655700701</v>
      </c>
      <c r="AU129"/>
      <c r="AV129"/>
      <c r="AW129"/>
      <c r="AX129"/>
      <c r="AY129"/>
      <c r="AZ129"/>
      <c r="BA129"/>
      <c r="BB129"/>
      <c r="BC129"/>
      <c r="BD129"/>
      <c r="BE129"/>
      <c r="BF129"/>
    </row>
    <row r="130" spans="1:58">
      <c r="A130" t="s">
        <v>150</v>
      </c>
      <c r="B130" s="170" t="s">
        <v>247</v>
      </c>
      <c r="C130" t="s">
        <v>35</v>
      </c>
      <c r="D130" s="114">
        <v>0</v>
      </c>
      <c r="E130" s="114">
        <f t="shared" si="2"/>
        <v>0.87660163640975997</v>
      </c>
      <c r="F130" s="114">
        <f t="shared" si="3"/>
        <v>0</v>
      </c>
      <c r="G130">
        <v>0.21915040910243999</v>
      </c>
      <c r="H130">
        <v>0</v>
      </c>
      <c r="I130">
        <v>16085</v>
      </c>
      <c r="J130">
        <v>0</v>
      </c>
      <c r="K130">
        <v>16085</v>
      </c>
      <c r="L130">
        <v>0</v>
      </c>
      <c r="M130">
        <v>0</v>
      </c>
      <c r="N130">
        <v>132</v>
      </c>
      <c r="O130">
        <v>15953</v>
      </c>
      <c r="P130">
        <v>0</v>
      </c>
      <c r="Q130"/>
      <c r="R130"/>
      <c r="S130"/>
      <c r="T130"/>
      <c r="U130"/>
      <c r="V130"/>
      <c r="W130"/>
      <c r="X130">
        <v>9751.689453125</v>
      </c>
      <c r="Y130"/>
      <c r="Z130"/>
      <c r="AA130" t="s">
        <v>268</v>
      </c>
      <c r="AB130"/>
      <c r="AC130"/>
      <c r="AD130"/>
      <c r="AE130"/>
      <c r="AF130"/>
      <c r="AG130"/>
      <c r="AH130"/>
      <c r="AI130"/>
      <c r="AJ130"/>
      <c r="AK130"/>
      <c r="AL130">
        <v>0</v>
      </c>
      <c r="AM130">
        <v>6875.4890227332298</v>
      </c>
      <c r="AN130">
        <v>6875.4890227332398</v>
      </c>
      <c r="AO130"/>
      <c r="AP130"/>
      <c r="AQ130"/>
      <c r="AR130"/>
      <c r="AS130">
        <v>0.100134082138538</v>
      </c>
      <c r="AT130">
        <v>0</v>
      </c>
      <c r="AU130"/>
      <c r="AV130"/>
      <c r="AW130"/>
      <c r="AX130"/>
      <c r="AY130"/>
      <c r="AZ130"/>
      <c r="BA130"/>
      <c r="BB130"/>
      <c r="BC130"/>
      <c r="BD130"/>
      <c r="BE130"/>
      <c r="BF130"/>
    </row>
    <row r="131" spans="1:58">
      <c r="A131" t="s">
        <v>150</v>
      </c>
      <c r="B131" s="170" t="s">
        <v>247</v>
      </c>
      <c r="C131" t="s">
        <v>268</v>
      </c>
      <c r="D131" s="114">
        <v>38.777697753906196</v>
      </c>
      <c r="E131" s="114">
        <f t="shared" ref="E131:E181" si="4">4*G131</f>
        <v>45.397697448730398</v>
      </c>
      <c r="F131" s="114">
        <f t="shared" ref="F131:F181" si="5">4*H131</f>
        <v>32.167003631591797</v>
      </c>
      <c r="G131">
        <v>11.349424362182599</v>
      </c>
      <c r="H131">
        <v>8.0417509078979492</v>
      </c>
      <c r="I131">
        <v>16085</v>
      </c>
      <c r="J131">
        <v>132</v>
      </c>
      <c r="K131">
        <v>15953</v>
      </c>
      <c r="L131">
        <v>0</v>
      </c>
      <c r="M131">
        <v>0</v>
      </c>
      <c r="N131">
        <v>132</v>
      </c>
      <c r="O131">
        <v>15953</v>
      </c>
      <c r="P131">
        <v>0</v>
      </c>
      <c r="Q131"/>
      <c r="R131"/>
      <c r="S131"/>
      <c r="T131"/>
      <c r="U131"/>
      <c r="V131"/>
      <c r="W131"/>
      <c r="X131">
        <v>4528.9736328125</v>
      </c>
      <c r="Y131"/>
      <c r="Z131"/>
      <c r="AA131"/>
      <c r="AB131"/>
      <c r="AC131"/>
      <c r="AD131"/>
      <c r="AE131"/>
      <c r="AF131"/>
      <c r="AG131"/>
      <c r="AH131"/>
      <c r="AI131"/>
      <c r="AJ131"/>
      <c r="AK131"/>
      <c r="AL131">
        <v>5707.2311715790702</v>
      </c>
      <c r="AM131">
        <v>3140.4543149578999</v>
      </c>
      <c r="AN131">
        <v>3161.51832149033</v>
      </c>
      <c r="AO131"/>
      <c r="AP131"/>
      <c r="AQ131"/>
      <c r="AR131"/>
      <c r="AS131">
        <v>10.538521766662599</v>
      </c>
      <c r="AT131">
        <v>8.8509340286254901</v>
      </c>
      <c r="AU131"/>
      <c r="AV131"/>
      <c r="AW131"/>
      <c r="AX131"/>
      <c r="AY131"/>
      <c r="AZ131"/>
      <c r="BA131"/>
      <c r="BB131"/>
      <c r="BC131"/>
      <c r="BD131"/>
      <c r="BE131"/>
      <c r="BF131"/>
    </row>
    <row r="132" spans="1:58">
      <c r="A132" t="s">
        <v>151</v>
      </c>
      <c r="B132" s="170" t="s">
        <v>248</v>
      </c>
      <c r="C132" t="s">
        <v>35</v>
      </c>
      <c r="D132" s="114">
        <v>0</v>
      </c>
      <c r="E132" s="114">
        <f t="shared" si="4"/>
        <v>0.88786309957504395</v>
      </c>
      <c r="F132" s="114">
        <f t="shared" si="5"/>
        <v>0</v>
      </c>
      <c r="G132">
        <v>0.22196577489376099</v>
      </c>
      <c r="H132">
        <v>0</v>
      </c>
      <c r="I132">
        <v>15881</v>
      </c>
      <c r="J132">
        <v>0</v>
      </c>
      <c r="K132">
        <v>15881</v>
      </c>
      <c r="L132">
        <v>0</v>
      </c>
      <c r="M132">
        <v>0</v>
      </c>
      <c r="N132">
        <v>75</v>
      </c>
      <c r="O132">
        <v>15806</v>
      </c>
      <c r="P132">
        <v>0</v>
      </c>
      <c r="Q132"/>
      <c r="R132"/>
      <c r="S132"/>
      <c r="T132"/>
      <c r="U132"/>
      <c r="V132"/>
      <c r="W132"/>
      <c r="X132">
        <v>9751.689453125</v>
      </c>
      <c r="Y132"/>
      <c r="Z132"/>
      <c r="AA132" t="s">
        <v>268</v>
      </c>
      <c r="AB132"/>
      <c r="AC132"/>
      <c r="AD132"/>
      <c r="AE132"/>
      <c r="AF132"/>
      <c r="AG132"/>
      <c r="AH132"/>
      <c r="AI132"/>
      <c r="AJ132"/>
      <c r="AK132"/>
      <c r="AL132">
        <v>0</v>
      </c>
      <c r="AM132">
        <v>6780.5146663625701</v>
      </c>
      <c r="AN132">
        <v>6780.5146663625601</v>
      </c>
      <c r="AO132"/>
      <c r="AP132"/>
      <c r="AQ132"/>
      <c r="AR132"/>
      <c r="AS132">
        <v>0.101420409977436</v>
      </c>
      <c r="AT132">
        <v>0</v>
      </c>
      <c r="AU132"/>
      <c r="AV132"/>
      <c r="AW132"/>
      <c r="AX132"/>
      <c r="AY132"/>
      <c r="AZ132"/>
      <c r="BA132"/>
      <c r="BB132"/>
      <c r="BC132"/>
      <c r="BD132"/>
      <c r="BE132"/>
      <c r="BF132"/>
    </row>
    <row r="133" spans="1:58">
      <c r="A133" t="s">
        <v>151</v>
      </c>
      <c r="B133" s="170" t="s">
        <v>248</v>
      </c>
      <c r="C133" t="s">
        <v>268</v>
      </c>
      <c r="D133" s="114">
        <v>22.276757812500001</v>
      </c>
      <c r="E133" s="114">
        <f t="shared" si="4"/>
        <v>27.728330612182599</v>
      </c>
      <c r="F133" s="114">
        <f t="shared" si="5"/>
        <v>17.59464263916016</v>
      </c>
      <c r="G133">
        <v>6.9320826530456499</v>
      </c>
      <c r="H133">
        <v>4.39866065979004</v>
      </c>
      <c r="I133">
        <v>15881</v>
      </c>
      <c r="J133">
        <v>75</v>
      </c>
      <c r="K133">
        <v>15806</v>
      </c>
      <c r="L133">
        <v>0</v>
      </c>
      <c r="M133">
        <v>0</v>
      </c>
      <c r="N133">
        <v>75</v>
      </c>
      <c r="O133">
        <v>15806</v>
      </c>
      <c r="P133">
        <v>0</v>
      </c>
      <c r="Q133"/>
      <c r="R133"/>
      <c r="S133"/>
      <c r="T133"/>
      <c r="U133"/>
      <c r="V133"/>
      <c r="W133"/>
      <c r="X133">
        <v>4528.9736328125</v>
      </c>
      <c r="Y133"/>
      <c r="Z133"/>
      <c r="AA133"/>
      <c r="AB133"/>
      <c r="AC133"/>
      <c r="AD133"/>
      <c r="AE133"/>
      <c r="AF133"/>
      <c r="AG133"/>
      <c r="AH133"/>
      <c r="AI133"/>
      <c r="AJ133"/>
      <c r="AK133"/>
      <c r="AL133">
        <v>5648.4147135416697</v>
      </c>
      <c r="AM133">
        <v>3096.3375868934299</v>
      </c>
      <c r="AN133">
        <v>3108.3900889083302</v>
      </c>
      <c r="AO133"/>
      <c r="AP133"/>
      <c r="AQ133"/>
      <c r="AR133"/>
      <c r="AS133">
        <v>6.2359905242919904</v>
      </c>
      <c r="AT133">
        <v>4.9519391059875497</v>
      </c>
      <c r="AU133"/>
      <c r="AV133"/>
      <c r="AW133"/>
      <c r="AX133"/>
      <c r="AY133"/>
      <c r="AZ133"/>
      <c r="BA133"/>
      <c r="BB133"/>
      <c r="BC133"/>
      <c r="BD133"/>
      <c r="BE133"/>
      <c r="BF133"/>
    </row>
    <row r="134" spans="1:58">
      <c r="A134" t="s">
        <v>152</v>
      </c>
      <c r="B134" s="170" t="s">
        <v>249</v>
      </c>
      <c r="C134" t="s">
        <v>35</v>
      </c>
      <c r="D134" s="114">
        <v>0</v>
      </c>
      <c r="E134" s="114">
        <f t="shared" si="4"/>
        <v>0.79213535785675204</v>
      </c>
      <c r="F134" s="114">
        <f t="shared" si="5"/>
        <v>0</v>
      </c>
      <c r="G134">
        <v>0.19803383946418801</v>
      </c>
      <c r="H134">
        <v>0</v>
      </c>
      <c r="I134">
        <v>17800</v>
      </c>
      <c r="J134">
        <v>0</v>
      </c>
      <c r="K134">
        <v>17800</v>
      </c>
      <c r="L134">
        <v>0</v>
      </c>
      <c r="M134">
        <v>0</v>
      </c>
      <c r="N134">
        <v>102</v>
      </c>
      <c r="O134">
        <v>17698</v>
      </c>
      <c r="P134">
        <v>0</v>
      </c>
      <c r="Q134"/>
      <c r="R134"/>
      <c r="S134"/>
      <c r="T134"/>
      <c r="U134"/>
      <c r="V134"/>
      <c r="W134"/>
      <c r="X134">
        <v>9751.689453125</v>
      </c>
      <c r="Y134"/>
      <c r="Z134"/>
      <c r="AA134" t="s">
        <v>268</v>
      </c>
      <c r="AB134"/>
      <c r="AC134"/>
      <c r="AD134"/>
      <c r="AE134"/>
      <c r="AF134"/>
      <c r="AG134"/>
      <c r="AH134"/>
      <c r="AI134"/>
      <c r="AJ134"/>
      <c r="AK134"/>
      <c r="AL134">
        <v>0</v>
      </c>
      <c r="AM134">
        <v>6560.0762566109997</v>
      </c>
      <c r="AN134">
        <v>6560.0762566109797</v>
      </c>
      <c r="AO134"/>
      <c r="AP134"/>
      <c r="AQ134"/>
      <c r="AR134"/>
      <c r="AS134">
        <v>9.0485967695713002E-2</v>
      </c>
      <c r="AT134">
        <v>0</v>
      </c>
      <c r="AU134"/>
      <c r="AV134"/>
      <c r="AW134"/>
      <c r="AX134"/>
      <c r="AY134"/>
      <c r="AZ134"/>
      <c r="BA134"/>
      <c r="BB134"/>
      <c r="BC134"/>
      <c r="BD134"/>
      <c r="BE134"/>
      <c r="BF134"/>
    </row>
    <row r="135" spans="1:58">
      <c r="A135" t="s">
        <v>152</v>
      </c>
      <c r="B135" s="170" t="s">
        <v>249</v>
      </c>
      <c r="C135" t="s">
        <v>268</v>
      </c>
      <c r="D135" s="114">
        <v>27.043850708007803</v>
      </c>
      <c r="E135" s="114">
        <f t="shared" si="4"/>
        <v>32.295158386230483</v>
      </c>
      <c r="F135" s="114">
        <f t="shared" si="5"/>
        <v>21.798397064208999</v>
      </c>
      <c r="G135">
        <v>8.0737895965576207</v>
      </c>
      <c r="H135">
        <v>5.4495992660522496</v>
      </c>
      <c r="I135">
        <v>17800</v>
      </c>
      <c r="J135">
        <v>102</v>
      </c>
      <c r="K135">
        <v>17698</v>
      </c>
      <c r="L135">
        <v>0</v>
      </c>
      <c r="M135">
        <v>0</v>
      </c>
      <c r="N135">
        <v>102</v>
      </c>
      <c r="O135">
        <v>17698</v>
      </c>
      <c r="P135">
        <v>0</v>
      </c>
      <c r="Q135"/>
      <c r="R135"/>
      <c r="S135"/>
      <c r="T135"/>
      <c r="U135"/>
      <c r="V135"/>
      <c r="W135"/>
      <c r="X135">
        <v>4528.9736328125</v>
      </c>
      <c r="Y135"/>
      <c r="Z135"/>
      <c r="AA135"/>
      <c r="AB135"/>
      <c r="AC135"/>
      <c r="AD135"/>
      <c r="AE135"/>
      <c r="AF135"/>
      <c r="AG135"/>
      <c r="AH135"/>
      <c r="AI135"/>
      <c r="AJ135"/>
      <c r="AK135"/>
      <c r="AL135">
        <v>5611.9001799938696</v>
      </c>
      <c r="AM135">
        <v>2970.6924432337901</v>
      </c>
      <c r="AN135">
        <v>2985.8274538601599</v>
      </c>
      <c r="AO135"/>
      <c r="AP135"/>
      <c r="AQ135"/>
      <c r="AR135"/>
      <c r="AS135">
        <v>7.4305896759033203</v>
      </c>
      <c r="AT135">
        <v>6.0917172431945801</v>
      </c>
      <c r="AU135"/>
      <c r="AV135"/>
      <c r="AW135"/>
      <c r="AX135"/>
      <c r="AY135"/>
      <c r="AZ135"/>
      <c r="BA135"/>
      <c r="BB135"/>
      <c r="BC135"/>
      <c r="BD135"/>
      <c r="BE135"/>
      <c r="BF135"/>
    </row>
    <row r="136" spans="1:58">
      <c r="A136" t="s">
        <v>153</v>
      </c>
      <c r="B136" s="170" t="s">
        <v>250</v>
      </c>
      <c r="C136" t="s">
        <v>35</v>
      </c>
      <c r="D136" s="114">
        <v>0</v>
      </c>
      <c r="E136" s="114">
        <f t="shared" si="4"/>
        <v>0.90298920869827204</v>
      </c>
      <c r="F136" s="114">
        <f t="shared" si="5"/>
        <v>0</v>
      </c>
      <c r="G136">
        <v>0.22574730217456801</v>
      </c>
      <c r="H136">
        <v>0</v>
      </c>
      <c r="I136">
        <v>15615</v>
      </c>
      <c r="J136">
        <v>0</v>
      </c>
      <c r="K136">
        <v>15615</v>
      </c>
      <c r="L136">
        <v>0</v>
      </c>
      <c r="M136">
        <v>0</v>
      </c>
      <c r="N136">
        <v>7</v>
      </c>
      <c r="O136">
        <v>15608</v>
      </c>
      <c r="P136">
        <v>0</v>
      </c>
      <c r="Q136"/>
      <c r="R136"/>
      <c r="S136"/>
      <c r="T136"/>
      <c r="U136"/>
      <c r="V136"/>
      <c r="W136"/>
      <c r="X136">
        <v>9751.689453125</v>
      </c>
      <c r="Y136"/>
      <c r="Z136"/>
      <c r="AA136" t="s">
        <v>268</v>
      </c>
      <c r="AB136"/>
      <c r="AC136"/>
      <c r="AD136"/>
      <c r="AE136"/>
      <c r="AF136"/>
      <c r="AG136"/>
      <c r="AH136"/>
      <c r="AI136"/>
      <c r="AJ136"/>
      <c r="AK136"/>
      <c r="AL136">
        <v>0</v>
      </c>
      <c r="AM136">
        <v>6710.9323190435598</v>
      </c>
      <c r="AN136">
        <v>6710.9323190435598</v>
      </c>
      <c r="AO136"/>
      <c r="AP136"/>
      <c r="AQ136"/>
      <c r="AR136"/>
      <c r="AS136">
        <v>0.10314817726612099</v>
      </c>
      <c r="AT136">
        <v>0</v>
      </c>
      <c r="AU136"/>
      <c r="AV136"/>
      <c r="AW136"/>
      <c r="AX136"/>
      <c r="AY136"/>
      <c r="AZ136"/>
      <c r="BA136"/>
      <c r="BB136"/>
      <c r="BC136"/>
      <c r="BD136"/>
      <c r="BE136"/>
      <c r="BF136"/>
    </row>
    <row r="137" spans="1:58">
      <c r="A137" t="s">
        <v>153</v>
      </c>
      <c r="B137" s="170" t="s">
        <v>250</v>
      </c>
      <c r="C137" t="s">
        <v>268</v>
      </c>
      <c r="D137" s="114">
        <v>2.11005821228028</v>
      </c>
      <c r="E137" s="114">
        <f t="shared" si="4"/>
        <v>4.1100611686706401</v>
      </c>
      <c r="F137" s="114">
        <f t="shared" si="5"/>
        <v>0.89635777473449596</v>
      </c>
      <c r="G137">
        <v>1.02751529216766</v>
      </c>
      <c r="H137">
        <v>0.22408944368362399</v>
      </c>
      <c r="I137">
        <v>15615</v>
      </c>
      <c r="J137">
        <v>7</v>
      </c>
      <c r="K137">
        <v>15608</v>
      </c>
      <c r="L137">
        <v>0</v>
      </c>
      <c r="M137">
        <v>0</v>
      </c>
      <c r="N137">
        <v>7</v>
      </c>
      <c r="O137">
        <v>15608</v>
      </c>
      <c r="P137">
        <v>0</v>
      </c>
      <c r="Q137"/>
      <c r="R137"/>
      <c r="S137"/>
      <c r="T137"/>
      <c r="U137"/>
      <c r="V137"/>
      <c r="W137"/>
      <c r="X137">
        <v>4528.9736328125</v>
      </c>
      <c r="Y137"/>
      <c r="Z137"/>
      <c r="AA137"/>
      <c r="AB137"/>
      <c r="AC137"/>
      <c r="AD137"/>
      <c r="AE137"/>
      <c r="AF137"/>
      <c r="AG137"/>
      <c r="AH137"/>
      <c r="AI137"/>
      <c r="AJ137"/>
      <c r="AK137"/>
      <c r="AL137">
        <v>5707.0458286830399</v>
      </c>
      <c r="AM137">
        <v>3040.5061106483899</v>
      </c>
      <c r="AN137">
        <v>3041.7014854819599</v>
      </c>
      <c r="AO137"/>
      <c r="AP137"/>
      <c r="AQ137"/>
      <c r="AR137"/>
      <c r="AS137">
        <v>0.754569411277771</v>
      </c>
      <c r="AT137">
        <v>0.351373791694641</v>
      </c>
      <c r="AU137"/>
      <c r="AV137"/>
      <c r="AW137"/>
      <c r="AX137"/>
      <c r="AY137"/>
      <c r="AZ137"/>
      <c r="BA137"/>
      <c r="BB137"/>
      <c r="BC137"/>
      <c r="BD137"/>
      <c r="BE137"/>
      <c r="BF137"/>
    </row>
    <row r="138" spans="1:58">
      <c r="A138" t="s">
        <v>154</v>
      </c>
      <c r="B138" s="170" t="s">
        <v>251</v>
      </c>
      <c r="C138" t="s">
        <v>35</v>
      </c>
      <c r="D138" s="114">
        <v>0</v>
      </c>
      <c r="E138" s="114">
        <f t="shared" si="4"/>
        <v>0.84099268913269198</v>
      </c>
      <c r="F138" s="114">
        <f t="shared" si="5"/>
        <v>0</v>
      </c>
      <c r="G138">
        <v>0.210248172283173</v>
      </c>
      <c r="H138">
        <v>0</v>
      </c>
      <c r="I138">
        <v>16766</v>
      </c>
      <c r="J138">
        <v>0</v>
      </c>
      <c r="K138">
        <v>16766</v>
      </c>
      <c r="L138">
        <v>0</v>
      </c>
      <c r="M138">
        <v>0</v>
      </c>
      <c r="N138">
        <v>13</v>
      </c>
      <c r="O138">
        <v>16753</v>
      </c>
      <c r="P138">
        <v>0</v>
      </c>
      <c r="Q138"/>
      <c r="R138"/>
      <c r="S138"/>
      <c r="T138"/>
      <c r="U138"/>
      <c r="V138"/>
      <c r="W138"/>
      <c r="X138">
        <v>9751.689453125</v>
      </c>
      <c r="Y138"/>
      <c r="Z138"/>
      <c r="AA138" t="s">
        <v>268</v>
      </c>
      <c r="AB138"/>
      <c r="AC138"/>
      <c r="AD138"/>
      <c r="AE138"/>
      <c r="AF138"/>
      <c r="AG138"/>
      <c r="AH138"/>
      <c r="AI138"/>
      <c r="AJ138"/>
      <c r="AK138"/>
      <c r="AL138">
        <v>0</v>
      </c>
      <c r="AM138">
        <v>6540.7403776616402</v>
      </c>
      <c r="AN138">
        <v>6540.7403776616502</v>
      </c>
      <c r="AO138"/>
      <c r="AP138"/>
      <c r="AQ138"/>
      <c r="AR138"/>
      <c r="AS138">
        <v>9.6066676080226898E-2</v>
      </c>
      <c r="AT138">
        <v>0</v>
      </c>
      <c r="AU138"/>
      <c r="AV138"/>
      <c r="AW138"/>
      <c r="AX138"/>
      <c r="AY138"/>
      <c r="AZ138"/>
      <c r="BA138"/>
      <c r="BB138"/>
      <c r="BC138"/>
      <c r="BD138"/>
      <c r="BE138"/>
      <c r="BF138"/>
    </row>
    <row r="139" spans="1:58">
      <c r="A139" t="s">
        <v>154</v>
      </c>
      <c r="B139" s="170" t="s">
        <v>251</v>
      </c>
      <c r="C139" t="s">
        <v>268</v>
      </c>
      <c r="D139" s="114">
        <v>3.6502563476562599</v>
      </c>
      <c r="E139" s="114">
        <f t="shared" si="4"/>
        <v>6.0286579132079998</v>
      </c>
      <c r="F139" s="114">
        <f t="shared" si="5"/>
        <v>1.9991474151611319</v>
      </c>
      <c r="G139">
        <v>1.507164478302</v>
      </c>
      <c r="H139">
        <v>0.49978685379028298</v>
      </c>
      <c r="I139">
        <v>16766</v>
      </c>
      <c r="J139">
        <v>13</v>
      </c>
      <c r="K139">
        <v>16753</v>
      </c>
      <c r="L139">
        <v>0</v>
      </c>
      <c r="M139">
        <v>0</v>
      </c>
      <c r="N139">
        <v>13</v>
      </c>
      <c r="O139">
        <v>16753</v>
      </c>
      <c r="P139">
        <v>0</v>
      </c>
      <c r="Q139"/>
      <c r="R139"/>
      <c r="S139"/>
      <c r="T139"/>
      <c r="U139"/>
      <c r="V139"/>
      <c r="W139"/>
      <c r="X139">
        <v>4528.9736328125</v>
      </c>
      <c r="Y139"/>
      <c r="Z139"/>
      <c r="AA139"/>
      <c r="AB139"/>
      <c r="AC139"/>
      <c r="AD139"/>
      <c r="AE139"/>
      <c r="AF139"/>
      <c r="AG139"/>
      <c r="AH139"/>
      <c r="AI139"/>
      <c r="AJ139"/>
      <c r="AK139"/>
      <c r="AL139">
        <v>5459.0024789663503</v>
      </c>
      <c r="AM139">
        <v>2902.4348681544402</v>
      </c>
      <c r="AN139">
        <v>2904.4171763341301</v>
      </c>
      <c r="AO139"/>
      <c r="AP139"/>
      <c r="AQ139"/>
      <c r="AR139"/>
      <c r="AS139">
        <v>1.1900537014007599</v>
      </c>
      <c r="AT139">
        <v>0.68203979730606101</v>
      </c>
      <c r="AU139"/>
      <c r="AV139"/>
      <c r="AW139"/>
      <c r="AX139"/>
      <c r="AY139"/>
      <c r="AZ139"/>
      <c r="BA139"/>
      <c r="BB139"/>
      <c r="BC139"/>
      <c r="BD139"/>
      <c r="BE139"/>
      <c r="BF139"/>
    </row>
    <row r="140" spans="1:58">
      <c r="A140" t="s">
        <v>269</v>
      </c>
      <c r="B140" s="170" t="s">
        <v>7</v>
      </c>
      <c r="C140" t="s">
        <v>35</v>
      </c>
      <c r="D140" s="114">
        <v>0</v>
      </c>
      <c r="E140" s="114">
        <f t="shared" si="4"/>
        <v>0.81263566017150801</v>
      </c>
      <c r="F140" s="114">
        <f t="shared" si="5"/>
        <v>0</v>
      </c>
      <c r="G140">
        <v>0.203158915042877</v>
      </c>
      <c r="H140">
        <v>0</v>
      </c>
      <c r="I140">
        <v>17351</v>
      </c>
      <c r="J140">
        <v>0</v>
      </c>
      <c r="K140">
        <v>17351</v>
      </c>
      <c r="L140">
        <v>0</v>
      </c>
      <c r="M140">
        <v>0</v>
      </c>
      <c r="N140">
        <v>0</v>
      </c>
      <c r="O140">
        <v>17351</v>
      </c>
      <c r="P140">
        <v>0</v>
      </c>
      <c r="Q140"/>
      <c r="R140"/>
      <c r="S140"/>
      <c r="T140"/>
      <c r="U140"/>
      <c r="V140"/>
      <c r="W140"/>
      <c r="X140">
        <v>9751.689453125</v>
      </c>
      <c r="Y140"/>
      <c r="Z140"/>
      <c r="AA140" t="s">
        <v>268</v>
      </c>
      <c r="AB140"/>
      <c r="AC140"/>
      <c r="AD140"/>
      <c r="AE140"/>
      <c r="AF140"/>
      <c r="AG140"/>
      <c r="AH140"/>
      <c r="AI140"/>
      <c r="AJ140"/>
      <c r="AK140"/>
      <c r="AL140">
        <v>0</v>
      </c>
      <c r="AM140">
        <v>6228.1602670285802</v>
      </c>
      <c r="AN140">
        <v>6228.1602670285702</v>
      </c>
      <c r="AO140"/>
      <c r="AP140"/>
      <c r="AQ140"/>
      <c r="AR140"/>
      <c r="AS140">
        <v>9.2827603220939595E-2</v>
      </c>
      <c r="AT140">
        <v>0</v>
      </c>
      <c r="AU140"/>
      <c r="AV140"/>
      <c r="AW140"/>
      <c r="AX140"/>
      <c r="AY140"/>
      <c r="AZ140"/>
      <c r="BA140"/>
      <c r="BB140"/>
      <c r="BC140"/>
      <c r="BD140"/>
      <c r="BE140"/>
      <c r="BF140"/>
    </row>
    <row r="141" spans="1:58">
      <c r="A141" t="s">
        <v>269</v>
      </c>
      <c r="B141" s="170" t="s">
        <v>7</v>
      </c>
      <c r="C141" t="s">
        <v>268</v>
      </c>
      <c r="D141" s="114">
        <v>0</v>
      </c>
      <c r="E141" s="114">
        <f t="shared" si="4"/>
        <v>0.81263566017150801</v>
      </c>
      <c r="F141" s="114">
        <f t="shared" si="5"/>
        <v>0</v>
      </c>
      <c r="G141">
        <v>0.203158915042877</v>
      </c>
      <c r="H141">
        <v>0</v>
      </c>
      <c r="I141">
        <v>17351</v>
      </c>
      <c r="J141">
        <v>0</v>
      </c>
      <c r="K141">
        <v>17351</v>
      </c>
      <c r="L141">
        <v>0</v>
      </c>
      <c r="M141">
        <v>0</v>
      </c>
      <c r="N141">
        <v>0</v>
      </c>
      <c r="O141">
        <v>17351</v>
      </c>
      <c r="P141">
        <v>0</v>
      </c>
      <c r="Q141"/>
      <c r="R141"/>
      <c r="S141"/>
      <c r="T141"/>
      <c r="U141"/>
      <c r="V141"/>
      <c r="W141"/>
      <c r="X141">
        <v>4528.9736328125</v>
      </c>
      <c r="Y141"/>
      <c r="Z141"/>
      <c r="AA141"/>
      <c r="AB141"/>
      <c r="AC141"/>
      <c r="AD141"/>
      <c r="AE141"/>
      <c r="AF141"/>
      <c r="AG141"/>
      <c r="AH141"/>
      <c r="AI141"/>
      <c r="AJ141"/>
      <c r="AK141"/>
      <c r="AL141">
        <v>0</v>
      </c>
      <c r="AM141">
        <v>2815.7632088576802</v>
      </c>
      <c r="AN141">
        <v>2815.7632088576802</v>
      </c>
      <c r="AO141"/>
      <c r="AP141"/>
      <c r="AQ141"/>
      <c r="AR141"/>
      <c r="AS141">
        <v>9.2827603220939595E-2</v>
      </c>
      <c r="AT141">
        <v>0</v>
      </c>
      <c r="AU141"/>
      <c r="AV141"/>
      <c r="AW141"/>
      <c r="AX141"/>
      <c r="AY141"/>
      <c r="AZ141"/>
      <c r="BA141"/>
      <c r="BB141"/>
      <c r="BC141"/>
      <c r="BD141"/>
      <c r="BE141"/>
      <c r="BF141"/>
    </row>
    <row r="142" spans="1:58">
      <c r="A142" t="s">
        <v>270</v>
      </c>
      <c r="B142" s="170"/>
      <c r="C142" t="s">
        <v>255</v>
      </c>
      <c r="D142" s="114">
        <v>35377.987500000003</v>
      </c>
      <c r="E142" s="114">
        <f t="shared" si="4"/>
        <v>38862.55859375</v>
      </c>
      <c r="F142" s="114">
        <f t="shared" si="5"/>
        <v>32581.8203125</v>
      </c>
      <c r="G142">
        <v>9715.6396484375</v>
      </c>
      <c r="H142">
        <v>8145.455078125</v>
      </c>
      <c r="I142">
        <v>16565</v>
      </c>
      <c r="J142">
        <v>16556</v>
      </c>
      <c r="K142">
        <v>9</v>
      </c>
      <c r="L142">
        <v>0</v>
      </c>
      <c r="M142">
        <v>16556</v>
      </c>
      <c r="N142">
        <v>1</v>
      </c>
      <c r="O142">
        <v>8</v>
      </c>
      <c r="P142">
        <v>0</v>
      </c>
      <c r="Q142"/>
      <c r="R142"/>
      <c r="S142"/>
      <c r="T142"/>
      <c r="U142"/>
      <c r="V142"/>
      <c r="W142"/>
      <c r="X142">
        <v>9751.689453125</v>
      </c>
      <c r="Y142"/>
      <c r="Z142"/>
      <c r="AA142" t="s">
        <v>258</v>
      </c>
      <c r="AB142">
        <v>124528.978431654</v>
      </c>
      <c r="AC142"/>
      <c r="AD142"/>
      <c r="AE142">
        <v>419530.24171602802</v>
      </c>
      <c r="AF142">
        <v>0</v>
      </c>
      <c r="AG142">
        <v>99.999196980508202</v>
      </c>
      <c r="AH142"/>
      <c r="AI142"/>
      <c r="AJ142">
        <v>100.00109926755199</v>
      </c>
      <c r="AK142">
        <v>99.997294693464298</v>
      </c>
      <c r="AL142">
        <v>10875.631692838901</v>
      </c>
      <c r="AM142">
        <v>9600.8182508680493</v>
      </c>
      <c r="AN142">
        <v>10874.939068572199</v>
      </c>
      <c r="AO142"/>
      <c r="AP142"/>
      <c r="AQ142"/>
      <c r="AR142"/>
      <c r="AS142">
        <v>9261.3173828125</v>
      </c>
      <c r="AT142">
        <v>8471.6533203125</v>
      </c>
      <c r="AU142"/>
      <c r="AV142"/>
      <c r="AW142"/>
      <c r="AX142"/>
      <c r="AY142"/>
      <c r="AZ142"/>
      <c r="BA142">
        <v>262750.80840173498</v>
      </c>
      <c r="BB142">
        <v>0</v>
      </c>
      <c r="BC142"/>
      <c r="BD142"/>
      <c r="BE142">
        <v>100.000088290577</v>
      </c>
      <c r="BF142">
        <v>99.998305670439194</v>
      </c>
    </row>
    <row r="143" spans="1:58">
      <c r="A143" t="s">
        <v>270</v>
      </c>
      <c r="B143" s="170"/>
      <c r="C143" t="s">
        <v>258</v>
      </c>
      <c r="D143" s="114">
        <v>0.28409442901611398</v>
      </c>
      <c r="E143" s="114">
        <f t="shared" si="4"/>
        <v>1.35698974132538</v>
      </c>
      <c r="F143" s="114">
        <f t="shared" si="5"/>
        <v>1.193162146955728E-2</v>
      </c>
      <c r="G143">
        <v>0.33924743533134499</v>
      </c>
      <c r="H143">
        <v>2.98290536738932E-3</v>
      </c>
      <c r="I143">
        <v>16565</v>
      </c>
      <c r="J143">
        <v>1</v>
      </c>
      <c r="K143">
        <v>16564</v>
      </c>
      <c r="L143">
        <v>0</v>
      </c>
      <c r="M143">
        <v>16556</v>
      </c>
      <c r="N143">
        <v>1</v>
      </c>
      <c r="O143">
        <v>8</v>
      </c>
      <c r="P143">
        <v>0</v>
      </c>
      <c r="Q143"/>
      <c r="R143"/>
      <c r="S143"/>
      <c r="T143"/>
      <c r="U143"/>
      <c r="V143"/>
      <c r="W143"/>
      <c r="X143">
        <v>4528.9736328125</v>
      </c>
      <c r="Y143"/>
      <c r="Z143"/>
      <c r="AA143"/>
      <c r="AB143"/>
      <c r="AC143"/>
      <c r="AD143"/>
      <c r="AE143"/>
      <c r="AF143"/>
      <c r="AG143"/>
      <c r="AH143"/>
      <c r="AI143"/>
      <c r="AJ143"/>
      <c r="AK143"/>
      <c r="AL143">
        <v>4588.89697265625</v>
      </c>
      <c r="AM143">
        <v>3432.1559267686598</v>
      </c>
      <c r="AN143">
        <v>3432.2257571970199</v>
      </c>
      <c r="AO143"/>
      <c r="AP143"/>
      <c r="AQ143"/>
      <c r="AR143"/>
      <c r="AS143">
        <v>0.17678572237491599</v>
      </c>
      <c r="AT143">
        <v>1.92469749599695E-2</v>
      </c>
      <c r="AU143"/>
      <c r="AV143"/>
      <c r="AW143"/>
      <c r="AX143"/>
      <c r="AY143"/>
      <c r="AZ143"/>
      <c r="BA143"/>
      <c r="BB143"/>
      <c r="BC143"/>
      <c r="BD143"/>
      <c r="BE143"/>
      <c r="BF143"/>
    </row>
    <row r="144" spans="1:58">
      <c r="A144" t="s">
        <v>271</v>
      </c>
      <c r="B144" s="170"/>
      <c r="C144" t="s">
        <v>255</v>
      </c>
      <c r="D144" s="114">
        <v>0</v>
      </c>
      <c r="E144" s="114">
        <f t="shared" si="4"/>
        <v>0.74292308092117199</v>
      </c>
      <c r="F144" s="114">
        <f t="shared" si="5"/>
        <v>0</v>
      </c>
      <c r="G144">
        <v>0.185730770230293</v>
      </c>
      <c r="H144">
        <v>0</v>
      </c>
      <c r="I144">
        <v>18979</v>
      </c>
      <c r="J144">
        <v>0</v>
      </c>
      <c r="K144">
        <v>18979</v>
      </c>
      <c r="L144">
        <v>0</v>
      </c>
      <c r="M144">
        <v>0</v>
      </c>
      <c r="N144">
        <v>18978</v>
      </c>
      <c r="O144">
        <v>1</v>
      </c>
      <c r="P144">
        <v>0</v>
      </c>
      <c r="Q144"/>
      <c r="R144"/>
      <c r="S144"/>
      <c r="T144"/>
      <c r="U144"/>
      <c r="V144"/>
      <c r="W144"/>
      <c r="X144">
        <v>9751.689453125</v>
      </c>
      <c r="Y144"/>
      <c r="Z144"/>
      <c r="AA144" t="s">
        <v>258</v>
      </c>
      <c r="AB144"/>
      <c r="AC144"/>
      <c r="AD144"/>
      <c r="AE144"/>
      <c r="AF144"/>
      <c r="AG144"/>
      <c r="AH144"/>
      <c r="AI144"/>
      <c r="AJ144"/>
      <c r="AK144"/>
      <c r="AL144">
        <v>0</v>
      </c>
      <c r="AM144">
        <v>6462.1809755704498</v>
      </c>
      <c r="AN144">
        <v>6462.1809755704799</v>
      </c>
      <c r="AO144"/>
      <c r="AP144"/>
      <c r="AQ144"/>
      <c r="AR144"/>
      <c r="AS144">
        <v>8.4864653646945995E-2</v>
      </c>
      <c r="AT144">
        <v>0</v>
      </c>
      <c r="AU144"/>
      <c r="AV144"/>
      <c r="AW144"/>
      <c r="AX144"/>
      <c r="AY144"/>
      <c r="AZ144"/>
      <c r="BA144"/>
      <c r="BB144"/>
      <c r="BC144"/>
      <c r="BD144"/>
      <c r="BE144"/>
      <c r="BF144"/>
    </row>
    <row r="145" spans="1:58">
      <c r="A145" t="s">
        <v>271</v>
      </c>
      <c r="B145" s="170"/>
      <c r="C145" t="s">
        <v>258</v>
      </c>
      <c r="D145" s="114">
        <v>46358.0625</v>
      </c>
      <c r="E145" s="114">
        <f t="shared" si="4"/>
        <v>61276.11328125</v>
      </c>
      <c r="F145" s="114">
        <f t="shared" si="5"/>
        <v>38999.9296875</v>
      </c>
      <c r="G145">
        <v>15319.0283203125</v>
      </c>
      <c r="H145">
        <v>9749.982421875</v>
      </c>
      <c r="I145">
        <v>18979</v>
      </c>
      <c r="J145">
        <v>18978</v>
      </c>
      <c r="K145">
        <v>1</v>
      </c>
      <c r="L145">
        <v>0</v>
      </c>
      <c r="M145">
        <v>0</v>
      </c>
      <c r="N145">
        <v>18978</v>
      </c>
      <c r="O145">
        <v>1</v>
      </c>
      <c r="P145">
        <v>0</v>
      </c>
      <c r="Q145"/>
      <c r="R145"/>
      <c r="S145"/>
      <c r="T145"/>
      <c r="U145"/>
      <c r="V145"/>
      <c r="W145"/>
      <c r="X145">
        <v>4528.9736328125</v>
      </c>
      <c r="Y145"/>
      <c r="Z145"/>
      <c r="AA145"/>
      <c r="AB145"/>
      <c r="AC145"/>
      <c r="AD145"/>
      <c r="AE145"/>
      <c r="AF145"/>
      <c r="AG145"/>
      <c r="AH145"/>
      <c r="AI145"/>
      <c r="AJ145"/>
      <c r="AK145"/>
      <c r="AL145">
        <v>5890.9798563015402</v>
      </c>
      <c r="AM145">
        <v>2981.87109375</v>
      </c>
      <c r="AN145">
        <v>5890.82657589889</v>
      </c>
      <c r="AO145"/>
      <c r="AP145"/>
      <c r="AQ145"/>
      <c r="AR145"/>
      <c r="AS145">
        <v>13125.55859375</v>
      </c>
      <c r="AT145">
        <v>10516.7138671875</v>
      </c>
      <c r="AU145"/>
      <c r="AV145"/>
      <c r="AW145"/>
      <c r="AX145"/>
      <c r="AY145"/>
      <c r="AZ145"/>
      <c r="BA145"/>
      <c r="BB145"/>
      <c r="BC145"/>
      <c r="BD145"/>
      <c r="BE145"/>
      <c r="BF145"/>
    </row>
    <row r="146" spans="1:58">
      <c r="A146" t="s">
        <v>155</v>
      </c>
      <c r="B146" s="170">
        <v>752</v>
      </c>
      <c r="C146" t="s">
        <v>219</v>
      </c>
      <c r="D146" s="114">
        <v>1.382334804534912</v>
      </c>
      <c r="E146" s="114">
        <f t="shared" si="4"/>
        <v>3.0043311119079599</v>
      </c>
      <c r="F146" s="114">
        <f t="shared" si="5"/>
        <v>0.48598262667656</v>
      </c>
      <c r="G146">
        <v>0.75108277797698997</v>
      </c>
      <c r="H146">
        <v>0.12149565666914</v>
      </c>
      <c r="I146">
        <v>17024</v>
      </c>
      <c r="J146">
        <v>5</v>
      </c>
      <c r="K146">
        <v>17019</v>
      </c>
      <c r="L146">
        <v>0</v>
      </c>
      <c r="M146">
        <v>5</v>
      </c>
      <c r="N146">
        <v>6</v>
      </c>
      <c r="O146">
        <v>17013</v>
      </c>
      <c r="P146">
        <v>0</v>
      </c>
      <c r="Q146"/>
      <c r="R146"/>
      <c r="S146"/>
      <c r="T146"/>
      <c r="U146"/>
      <c r="V146"/>
      <c r="W146"/>
      <c r="X146">
        <v>9108.7607421875</v>
      </c>
      <c r="Y146"/>
      <c r="Z146"/>
      <c r="AA146" t="s">
        <v>272</v>
      </c>
      <c r="AB146">
        <v>0.83330884016877105</v>
      </c>
      <c r="AC146"/>
      <c r="AD146"/>
      <c r="AE146">
        <v>1.8581916206217299</v>
      </c>
      <c r="AF146">
        <v>0</v>
      </c>
      <c r="AG146">
        <v>45.453816722558201</v>
      </c>
      <c r="AH146"/>
      <c r="AI146"/>
      <c r="AJ146">
        <v>75.947011734553399</v>
      </c>
      <c r="AK146">
        <v>14.960621710563</v>
      </c>
      <c r="AL146">
        <v>10504.310351562501</v>
      </c>
      <c r="AM146">
        <v>4958.2389878935901</v>
      </c>
      <c r="AN146">
        <v>4959.8678857329696</v>
      </c>
      <c r="AO146"/>
      <c r="AP146"/>
      <c r="AQ146"/>
      <c r="AR146"/>
      <c r="AS146">
        <v>0.526364386081696</v>
      </c>
      <c r="AT146">
        <v>0.21189989149570501</v>
      </c>
      <c r="AU146"/>
      <c r="AV146"/>
      <c r="AW146"/>
      <c r="AX146"/>
      <c r="AY146"/>
      <c r="AZ146"/>
      <c r="BA146">
        <v>1.3457235398598499</v>
      </c>
      <c r="BB146">
        <v>0.320894140477687</v>
      </c>
      <c r="BC146"/>
      <c r="BD146"/>
      <c r="BE146">
        <v>60.699620108763497</v>
      </c>
      <c r="BF146">
        <v>30.208013336352899</v>
      </c>
    </row>
    <row r="147" spans="1:58">
      <c r="A147" t="s">
        <v>155</v>
      </c>
      <c r="B147" s="170">
        <v>752</v>
      </c>
      <c r="C147" t="s">
        <v>272</v>
      </c>
      <c r="D147" s="114">
        <v>1.6588504791259759</v>
      </c>
      <c r="E147" s="114">
        <f t="shared" si="4"/>
        <v>3.3913145065307599</v>
      </c>
      <c r="F147" s="114">
        <f t="shared" si="5"/>
        <v>0.64964669942856001</v>
      </c>
      <c r="G147">
        <v>0.84782862663268999</v>
      </c>
      <c r="H147">
        <v>0.16241167485714</v>
      </c>
      <c r="I147">
        <v>17024</v>
      </c>
      <c r="J147">
        <v>6</v>
      </c>
      <c r="K147">
        <v>17018</v>
      </c>
      <c r="L147">
        <v>0</v>
      </c>
      <c r="M147">
        <v>5</v>
      </c>
      <c r="N147">
        <v>6</v>
      </c>
      <c r="O147">
        <v>17013</v>
      </c>
      <c r="P147">
        <v>0</v>
      </c>
      <c r="Q147"/>
      <c r="R147"/>
      <c r="S147"/>
      <c r="T147"/>
      <c r="U147"/>
      <c r="V147"/>
      <c r="W147"/>
      <c r="X147">
        <v>5945.74462890625</v>
      </c>
      <c r="Y147"/>
      <c r="Z147"/>
      <c r="AA147"/>
      <c r="AB147"/>
      <c r="AC147"/>
      <c r="AD147"/>
      <c r="AE147"/>
      <c r="AF147"/>
      <c r="AG147"/>
      <c r="AH147"/>
      <c r="AI147"/>
      <c r="AJ147"/>
      <c r="AK147"/>
      <c r="AL147">
        <v>6585.0285644531295</v>
      </c>
      <c r="AM147">
        <v>4408.68659753471</v>
      </c>
      <c r="AN147">
        <v>4409.4536353519898</v>
      </c>
      <c r="AO147"/>
      <c r="AP147"/>
      <c r="AQ147"/>
      <c r="AR147"/>
      <c r="AS147">
        <v>0.60967808961868297</v>
      </c>
      <c r="AT147">
        <v>0.26657432317733798</v>
      </c>
      <c r="AU147"/>
      <c r="AV147"/>
      <c r="AW147"/>
      <c r="AX147"/>
      <c r="AY147"/>
      <c r="AZ147"/>
      <c r="BA147"/>
      <c r="BB147"/>
      <c r="BC147"/>
      <c r="BD147"/>
      <c r="BE147"/>
      <c r="BF147"/>
    </row>
    <row r="148" spans="1:58">
      <c r="A148" t="s">
        <v>156</v>
      </c>
      <c r="B148" s="170" t="s">
        <v>239</v>
      </c>
      <c r="C148" t="s">
        <v>219</v>
      </c>
      <c r="D148" s="114">
        <v>1.557637405395508</v>
      </c>
      <c r="E148" s="114">
        <f t="shared" si="4"/>
        <v>3.1843612194061279</v>
      </c>
      <c r="F148" s="114">
        <f t="shared" si="5"/>
        <v>0.61001318693161199</v>
      </c>
      <c r="G148">
        <v>0.79609030485153198</v>
      </c>
      <c r="H148">
        <v>0.152503296732903</v>
      </c>
      <c r="I148">
        <v>18130</v>
      </c>
      <c r="J148">
        <v>6</v>
      </c>
      <c r="K148">
        <v>18124</v>
      </c>
      <c r="L148">
        <v>0</v>
      </c>
      <c r="M148">
        <v>6</v>
      </c>
      <c r="N148">
        <v>1</v>
      </c>
      <c r="O148">
        <v>18123</v>
      </c>
      <c r="P148">
        <v>0</v>
      </c>
      <c r="Q148"/>
      <c r="R148"/>
      <c r="S148"/>
      <c r="T148"/>
      <c r="U148"/>
      <c r="V148"/>
      <c r="W148"/>
      <c r="X148">
        <v>9108.7607421875</v>
      </c>
      <c r="Y148"/>
      <c r="Z148"/>
      <c r="AA148" t="s">
        <v>272</v>
      </c>
      <c r="AB148">
        <v>6.0008273497058902</v>
      </c>
      <c r="AC148"/>
      <c r="AD148"/>
      <c r="AE148">
        <v>21.0469305205791</v>
      </c>
      <c r="AF148">
        <v>0</v>
      </c>
      <c r="AG148">
        <v>85.715973983531896</v>
      </c>
      <c r="AH148"/>
      <c r="AI148"/>
      <c r="AJ148">
        <v>116.415049736092</v>
      </c>
      <c r="AK148">
        <v>55.016898230971798</v>
      </c>
      <c r="AL148">
        <v>10792.5486653646</v>
      </c>
      <c r="AM148">
        <v>5057.9457557626001</v>
      </c>
      <c r="AN148">
        <v>5059.8435835319297</v>
      </c>
      <c r="AO148"/>
      <c r="AP148"/>
      <c r="AQ148"/>
      <c r="AR148"/>
      <c r="AS148">
        <v>0.57247626781463601</v>
      </c>
      <c r="AT148">
        <v>0.25031051039695701</v>
      </c>
      <c r="AU148"/>
      <c r="AV148"/>
      <c r="AW148"/>
      <c r="AX148"/>
      <c r="AY148"/>
      <c r="AZ148"/>
      <c r="BA148">
        <v>13.1039276301399</v>
      </c>
      <c r="BB148">
        <v>0</v>
      </c>
      <c r="BC148"/>
      <c r="BD148"/>
      <c r="BE148">
        <v>100.208670937066</v>
      </c>
      <c r="BF148">
        <v>71.223277029997902</v>
      </c>
    </row>
    <row r="149" spans="1:58">
      <c r="A149" t="s">
        <v>156</v>
      </c>
      <c r="B149" s="170" t="s">
        <v>239</v>
      </c>
      <c r="C149" t="s">
        <v>272</v>
      </c>
      <c r="D149" s="114">
        <v>0.25957045555114799</v>
      </c>
      <c r="E149" s="114">
        <f t="shared" si="4"/>
        <v>1.2398375272750839</v>
      </c>
      <c r="F149" s="114">
        <f t="shared" si="5"/>
        <v>1.090166997164488E-2</v>
      </c>
      <c r="G149">
        <v>0.30995938181877097</v>
      </c>
      <c r="H149">
        <v>2.72541749291122E-3</v>
      </c>
      <c r="I149">
        <v>18130</v>
      </c>
      <c r="J149">
        <v>1</v>
      </c>
      <c r="K149">
        <v>18129</v>
      </c>
      <c r="L149">
        <v>0</v>
      </c>
      <c r="M149">
        <v>6</v>
      </c>
      <c r="N149">
        <v>1</v>
      </c>
      <c r="O149">
        <v>18123</v>
      </c>
      <c r="P149">
        <v>0</v>
      </c>
      <c r="Q149"/>
      <c r="R149"/>
      <c r="S149"/>
      <c r="T149"/>
      <c r="U149"/>
      <c r="V149"/>
      <c r="W149"/>
      <c r="X149">
        <v>5945.74462890625</v>
      </c>
      <c r="Y149"/>
      <c r="Z149"/>
      <c r="AA149"/>
      <c r="AB149"/>
      <c r="AC149"/>
      <c r="AD149"/>
      <c r="AE149"/>
      <c r="AF149"/>
      <c r="AG149"/>
      <c r="AH149"/>
      <c r="AI149"/>
      <c r="AJ149"/>
      <c r="AK149"/>
      <c r="AL149">
        <v>6637.01513671875</v>
      </c>
      <c r="AM149">
        <v>4471.91710242718</v>
      </c>
      <c r="AN149">
        <v>4472.0365231681599</v>
      </c>
      <c r="AO149"/>
      <c r="AP149"/>
      <c r="AQ149"/>
      <c r="AR149"/>
      <c r="AS149">
        <v>0.16152434051036799</v>
      </c>
      <c r="AT149">
        <v>1.7585543915629401E-2</v>
      </c>
      <c r="AU149"/>
      <c r="AV149"/>
      <c r="AW149"/>
      <c r="AX149"/>
      <c r="AY149"/>
      <c r="AZ149"/>
      <c r="BA149"/>
      <c r="BB149"/>
      <c r="BC149"/>
      <c r="BD149"/>
      <c r="BE149"/>
      <c r="BF149"/>
    </row>
    <row r="150" spans="1:58">
      <c r="A150" t="s">
        <v>157</v>
      </c>
      <c r="B150" s="170" t="s">
        <v>240</v>
      </c>
      <c r="C150" t="s">
        <v>219</v>
      </c>
      <c r="D150" s="114">
        <v>8.1017913818359411</v>
      </c>
      <c r="E150" s="114">
        <f t="shared" si="4"/>
        <v>11.4337167739868</v>
      </c>
      <c r="F150" s="114">
        <f t="shared" si="5"/>
        <v>5.49121189117432</v>
      </c>
      <c r="G150">
        <v>2.8584291934967001</v>
      </c>
      <c r="H150">
        <v>1.37280297279358</v>
      </c>
      <c r="I150">
        <v>16859</v>
      </c>
      <c r="J150">
        <v>29</v>
      </c>
      <c r="K150">
        <v>16830</v>
      </c>
      <c r="L150">
        <v>0</v>
      </c>
      <c r="M150">
        <v>29</v>
      </c>
      <c r="N150">
        <v>1</v>
      </c>
      <c r="O150">
        <v>16829</v>
      </c>
      <c r="P150">
        <v>0</v>
      </c>
      <c r="Q150"/>
      <c r="R150"/>
      <c r="S150"/>
      <c r="T150"/>
      <c r="U150"/>
      <c r="V150"/>
      <c r="W150"/>
      <c r="X150">
        <v>9108.7607421875</v>
      </c>
      <c r="Y150"/>
      <c r="Z150"/>
      <c r="AA150" t="s">
        <v>272</v>
      </c>
      <c r="AB150">
        <v>29.024108978639099</v>
      </c>
      <c r="AC150"/>
      <c r="AD150"/>
      <c r="AE150">
        <v>98.551578404967998</v>
      </c>
      <c r="AF150">
        <v>0</v>
      </c>
      <c r="AG150">
        <v>96.669343291048307</v>
      </c>
      <c r="AH150"/>
      <c r="AI150"/>
      <c r="AJ150">
        <v>104.382216058263</v>
      </c>
      <c r="AK150">
        <v>88.956470523833602</v>
      </c>
      <c r="AL150">
        <v>10689.099508351301</v>
      </c>
      <c r="AM150">
        <v>5113.6633274960104</v>
      </c>
      <c r="AN150">
        <v>5123.2539111157303</v>
      </c>
      <c r="AO150"/>
      <c r="AP150"/>
      <c r="AQ150"/>
      <c r="AR150"/>
      <c r="AS150">
        <v>2.42459273338318</v>
      </c>
      <c r="AT150">
        <v>1.67283916473389</v>
      </c>
      <c r="AU150"/>
      <c r="AV150"/>
      <c r="AW150"/>
      <c r="AX150"/>
      <c r="AY150"/>
      <c r="AZ150"/>
      <c r="BA150">
        <v>61.661048590018403</v>
      </c>
      <c r="BB150">
        <v>0</v>
      </c>
      <c r="BC150"/>
      <c r="BD150"/>
      <c r="BE150">
        <v>100.289848464195</v>
      </c>
      <c r="BF150">
        <v>93.048838117901397</v>
      </c>
    </row>
    <row r="151" spans="1:58">
      <c r="A151" t="s">
        <v>157</v>
      </c>
      <c r="B151" s="170" t="s">
        <v>240</v>
      </c>
      <c r="C151" t="s">
        <v>272</v>
      </c>
      <c r="D151" s="114">
        <v>0.27914004325866604</v>
      </c>
      <c r="E151" s="114">
        <f t="shared" si="4"/>
        <v>1.3333221673965441</v>
      </c>
      <c r="F151" s="114">
        <f t="shared" si="5"/>
        <v>1.17235481739044E-2</v>
      </c>
      <c r="G151">
        <v>0.33333054184913602</v>
      </c>
      <c r="H151">
        <v>2.9308870434761E-3</v>
      </c>
      <c r="I151">
        <v>16859</v>
      </c>
      <c r="J151">
        <v>1</v>
      </c>
      <c r="K151">
        <v>16858</v>
      </c>
      <c r="L151">
        <v>0</v>
      </c>
      <c r="M151">
        <v>29</v>
      </c>
      <c r="N151">
        <v>1</v>
      </c>
      <c r="O151">
        <v>16829</v>
      </c>
      <c r="P151">
        <v>0</v>
      </c>
      <c r="Q151"/>
      <c r="R151"/>
      <c r="S151"/>
      <c r="T151"/>
      <c r="U151"/>
      <c r="V151"/>
      <c r="W151"/>
      <c r="X151">
        <v>5945.74462890625</v>
      </c>
      <c r="Y151"/>
      <c r="Z151"/>
      <c r="AA151"/>
      <c r="AB151"/>
      <c r="AC151"/>
      <c r="AD151"/>
      <c r="AE151"/>
      <c r="AF151"/>
      <c r="AG151"/>
      <c r="AH151"/>
      <c r="AI151"/>
      <c r="AJ151"/>
      <c r="AK151"/>
      <c r="AL151">
        <v>6719.119140625</v>
      </c>
      <c r="AM151">
        <v>4503.6739538448201</v>
      </c>
      <c r="AN151">
        <v>4503.8053640819298</v>
      </c>
      <c r="AO151"/>
      <c r="AP151"/>
      <c r="AQ151"/>
      <c r="AR151"/>
      <c r="AS151">
        <v>0.173702567815781</v>
      </c>
      <c r="AT151">
        <v>1.89113281667233E-2</v>
      </c>
      <c r="AU151"/>
      <c r="AV151"/>
      <c r="AW151"/>
      <c r="AX151"/>
      <c r="AY151"/>
      <c r="AZ151"/>
      <c r="BA151"/>
      <c r="BB151"/>
      <c r="BC151"/>
      <c r="BD151"/>
      <c r="BE151"/>
      <c r="BF151"/>
    </row>
    <row r="152" spans="1:58">
      <c r="A152" t="s">
        <v>158</v>
      </c>
      <c r="B152" s="170" t="s">
        <v>241</v>
      </c>
      <c r="C152" t="s">
        <v>219</v>
      </c>
      <c r="D152" s="114">
        <v>11.07782287597656</v>
      </c>
      <c r="E152" s="114">
        <f t="shared" si="4"/>
        <v>14.74026584625244</v>
      </c>
      <c r="F152" s="114">
        <f t="shared" si="5"/>
        <v>8.0803728103637606</v>
      </c>
      <c r="G152">
        <v>3.6850664615631099</v>
      </c>
      <c r="H152">
        <v>2.0200932025909402</v>
      </c>
      <c r="I152">
        <v>18288</v>
      </c>
      <c r="J152">
        <v>43</v>
      </c>
      <c r="K152">
        <v>18245</v>
      </c>
      <c r="L152">
        <v>0</v>
      </c>
      <c r="M152">
        <v>43</v>
      </c>
      <c r="N152">
        <v>3</v>
      </c>
      <c r="O152">
        <v>18242</v>
      </c>
      <c r="P152">
        <v>0</v>
      </c>
      <c r="Q152"/>
      <c r="R152"/>
      <c r="S152"/>
      <c r="T152"/>
      <c r="U152"/>
      <c r="V152"/>
      <c r="W152"/>
      <c r="X152">
        <v>9108.7607421875</v>
      </c>
      <c r="Y152"/>
      <c r="Z152"/>
      <c r="AA152" t="s">
        <v>272</v>
      </c>
      <c r="AB152">
        <v>14.3490345951006</v>
      </c>
      <c r="AC152"/>
      <c r="AD152"/>
      <c r="AE152">
        <v>32.192975773035201</v>
      </c>
      <c r="AF152">
        <v>0</v>
      </c>
      <c r="AG152">
        <v>93.4849322685142</v>
      </c>
      <c r="AH152"/>
      <c r="AI152"/>
      <c r="AJ152">
        <v>101.058990731318</v>
      </c>
      <c r="AK152">
        <v>85.910873805710196</v>
      </c>
      <c r="AL152">
        <v>10670.496388989801</v>
      </c>
      <c r="AM152">
        <v>5096.1413628145101</v>
      </c>
      <c r="AN152">
        <v>5109.2481687050104</v>
      </c>
      <c r="AO152"/>
      <c r="AP152"/>
      <c r="AQ152"/>
      <c r="AR152"/>
      <c r="AS152">
        <v>3.21246433258057</v>
      </c>
      <c r="AT152">
        <v>2.36928486824036</v>
      </c>
      <c r="AU152"/>
      <c r="AV152"/>
      <c r="AW152"/>
      <c r="AX152"/>
      <c r="AY152"/>
      <c r="AZ152"/>
      <c r="BA152">
        <v>23.178764811595599</v>
      </c>
      <c r="BB152">
        <v>5.5193043786057201</v>
      </c>
      <c r="BC152"/>
      <c r="BD152"/>
      <c r="BE152">
        <v>97.232809052215799</v>
      </c>
      <c r="BF152">
        <v>89.737055484812501</v>
      </c>
    </row>
    <row r="153" spans="1:58">
      <c r="A153" t="s">
        <v>158</v>
      </c>
      <c r="B153" s="170" t="s">
        <v>241</v>
      </c>
      <c r="C153" t="s">
        <v>272</v>
      </c>
      <c r="D153" s="114">
        <v>0.77202563285827597</v>
      </c>
      <c r="E153" s="114">
        <f t="shared" si="4"/>
        <v>2.0464024543762198</v>
      </c>
      <c r="F153" s="114">
        <f t="shared" si="5"/>
        <v>0.18321596086025241</v>
      </c>
      <c r="G153">
        <v>0.51160061359405495</v>
      </c>
      <c r="H153">
        <v>4.5803990215063102E-2</v>
      </c>
      <c r="I153">
        <v>18288</v>
      </c>
      <c r="J153">
        <v>3</v>
      </c>
      <c r="K153">
        <v>18285</v>
      </c>
      <c r="L153">
        <v>0</v>
      </c>
      <c r="M153">
        <v>43</v>
      </c>
      <c r="N153">
        <v>3</v>
      </c>
      <c r="O153">
        <v>18242</v>
      </c>
      <c r="P153">
        <v>0</v>
      </c>
      <c r="Q153"/>
      <c r="R153"/>
      <c r="S153"/>
      <c r="T153"/>
      <c r="U153"/>
      <c r="V153"/>
      <c r="W153"/>
      <c r="X153">
        <v>5945.74462890625</v>
      </c>
      <c r="Y153"/>
      <c r="Z153"/>
      <c r="AA153"/>
      <c r="AB153"/>
      <c r="AC153"/>
      <c r="AD153"/>
      <c r="AE153"/>
      <c r="AF153"/>
      <c r="AG153"/>
      <c r="AH153"/>
      <c r="AI153"/>
      <c r="AJ153"/>
      <c r="AK153"/>
      <c r="AL153">
        <v>6080.3484700520803</v>
      </c>
      <c r="AM153">
        <v>4492.0597419119204</v>
      </c>
      <c r="AN153">
        <v>4492.3202879630799</v>
      </c>
      <c r="AO153"/>
      <c r="AP153"/>
      <c r="AQ153"/>
      <c r="AR153"/>
      <c r="AS153">
        <v>0.33044630289077798</v>
      </c>
      <c r="AT153">
        <v>0.100295051932335</v>
      </c>
      <c r="AU153"/>
      <c r="AV153"/>
      <c r="AW153"/>
      <c r="AX153"/>
      <c r="AY153"/>
      <c r="AZ153"/>
      <c r="BA153"/>
      <c r="BB153"/>
      <c r="BC153"/>
      <c r="BD153"/>
      <c r="BE153"/>
      <c r="BF153"/>
    </row>
    <row r="154" spans="1:58">
      <c r="A154" t="s">
        <v>159</v>
      </c>
      <c r="B154" s="170" t="s">
        <v>242</v>
      </c>
      <c r="C154" t="s">
        <v>219</v>
      </c>
      <c r="D154" s="114">
        <v>16.925912475585939</v>
      </c>
      <c r="E154" s="114">
        <f t="shared" si="4"/>
        <v>21.221714019775401</v>
      </c>
      <c r="F154" s="114">
        <f t="shared" si="5"/>
        <v>13.255075454711919</v>
      </c>
      <c r="G154">
        <v>5.3054285049438503</v>
      </c>
      <c r="H154">
        <v>3.3137688636779798</v>
      </c>
      <c r="I154">
        <v>19497</v>
      </c>
      <c r="J154">
        <v>70</v>
      </c>
      <c r="K154">
        <v>19427</v>
      </c>
      <c r="L154">
        <v>0</v>
      </c>
      <c r="M154">
        <v>70</v>
      </c>
      <c r="N154">
        <v>2</v>
      </c>
      <c r="O154">
        <v>19425</v>
      </c>
      <c r="P154">
        <v>0</v>
      </c>
      <c r="Q154"/>
      <c r="R154"/>
      <c r="S154"/>
      <c r="T154"/>
      <c r="U154"/>
      <c r="V154"/>
      <c r="W154"/>
      <c r="X154">
        <v>9108.7607421875</v>
      </c>
      <c r="Y154"/>
      <c r="Z154"/>
      <c r="AA154" t="s">
        <v>272</v>
      </c>
      <c r="AB154">
        <v>35.0611816237084</v>
      </c>
      <c r="AC154"/>
      <c r="AD154"/>
      <c r="AE154">
        <v>89.194779531507294</v>
      </c>
      <c r="AF154">
        <v>0</v>
      </c>
      <c r="AG154">
        <v>97.226935017174995</v>
      </c>
      <c r="AH154"/>
      <c r="AI154"/>
      <c r="AJ154">
        <v>101.38974882396801</v>
      </c>
      <c r="AK154">
        <v>93.064121210381799</v>
      </c>
      <c r="AL154">
        <v>10614.4114676339</v>
      </c>
      <c r="AM154">
        <v>5034.1786546621197</v>
      </c>
      <c r="AN154">
        <v>5054.21334189135</v>
      </c>
      <c r="AO154"/>
      <c r="AP154"/>
      <c r="AQ154"/>
      <c r="AR154"/>
      <c r="AS154">
        <v>4.7562742233276403</v>
      </c>
      <c r="AT154">
        <v>3.7469282150268599</v>
      </c>
      <c r="AU154"/>
      <c r="AV154"/>
      <c r="AW154"/>
      <c r="AX154"/>
      <c r="AY154"/>
      <c r="AZ154"/>
      <c r="BA154">
        <v>61.490188413663098</v>
      </c>
      <c r="BB154">
        <v>8.6321748337537603</v>
      </c>
      <c r="BC154"/>
      <c r="BD154"/>
      <c r="BE154">
        <v>99.2592964085689</v>
      </c>
      <c r="BF154">
        <v>95.194573625781004</v>
      </c>
    </row>
    <row r="155" spans="1:58">
      <c r="A155" t="s">
        <v>159</v>
      </c>
      <c r="B155" s="170" t="s">
        <v>242</v>
      </c>
      <c r="C155" t="s">
        <v>272</v>
      </c>
      <c r="D155" s="114">
        <v>0.48275365829467798</v>
      </c>
      <c r="E155" s="114">
        <f t="shared" si="4"/>
        <v>1.5464346408844001</v>
      </c>
      <c r="F155" s="114">
        <f t="shared" si="5"/>
        <v>7.3133990168571597E-2</v>
      </c>
      <c r="G155">
        <v>0.38660866022110002</v>
      </c>
      <c r="H155">
        <v>1.8283497542142899E-2</v>
      </c>
      <c r="I155">
        <v>19497</v>
      </c>
      <c r="J155">
        <v>2</v>
      </c>
      <c r="K155">
        <v>19495</v>
      </c>
      <c r="L155">
        <v>0</v>
      </c>
      <c r="M155">
        <v>70</v>
      </c>
      <c r="N155">
        <v>2</v>
      </c>
      <c r="O155">
        <v>19425</v>
      </c>
      <c r="P155">
        <v>0</v>
      </c>
      <c r="Q155"/>
      <c r="R155"/>
      <c r="S155"/>
      <c r="T155"/>
      <c r="U155"/>
      <c r="V155"/>
      <c r="W155"/>
      <c r="X155">
        <v>5945.74462890625</v>
      </c>
      <c r="Y155"/>
      <c r="Z155"/>
      <c r="AA155"/>
      <c r="AB155"/>
      <c r="AC155"/>
      <c r="AD155"/>
      <c r="AE155"/>
      <c r="AF155"/>
      <c r="AG155"/>
      <c r="AH155"/>
      <c r="AI155"/>
      <c r="AJ155"/>
      <c r="AK155"/>
      <c r="AL155">
        <v>6394.54736328125</v>
      </c>
      <c r="AM155">
        <v>4461.0342526353897</v>
      </c>
      <c r="AN155">
        <v>4461.2325921861802</v>
      </c>
      <c r="AO155"/>
      <c r="AP155"/>
      <c r="AQ155"/>
      <c r="AR155"/>
      <c r="AS155">
        <v>0.23203444480895999</v>
      </c>
      <c r="AT155">
        <v>5.2377246320247699E-2</v>
      </c>
      <c r="AU155"/>
      <c r="AV155"/>
      <c r="AW155"/>
      <c r="AX155"/>
      <c r="AY155"/>
      <c r="AZ155"/>
      <c r="BA155"/>
      <c r="BB155"/>
      <c r="BC155"/>
      <c r="BD155"/>
      <c r="BE155"/>
      <c r="BF155"/>
    </row>
    <row r="156" spans="1:58">
      <c r="A156" t="s">
        <v>160</v>
      </c>
      <c r="B156" s="170" t="s">
        <v>243</v>
      </c>
      <c r="C156" t="s">
        <v>219</v>
      </c>
      <c r="D156" s="114">
        <v>11.403179168701181</v>
      </c>
      <c r="E156" s="114">
        <f t="shared" si="4"/>
        <v>15.12607574462892</v>
      </c>
      <c r="F156" s="114">
        <f t="shared" si="5"/>
        <v>8.3493432998657209</v>
      </c>
      <c r="G156">
        <v>3.7815189361572301</v>
      </c>
      <c r="H156">
        <v>2.0873358249664302</v>
      </c>
      <c r="I156">
        <v>18180</v>
      </c>
      <c r="J156">
        <v>44</v>
      </c>
      <c r="K156">
        <v>18136</v>
      </c>
      <c r="L156">
        <v>0</v>
      </c>
      <c r="M156">
        <v>44</v>
      </c>
      <c r="N156">
        <v>0</v>
      </c>
      <c r="O156">
        <v>18136</v>
      </c>
      <c r="P156">
        <v>0</v>
      </c>
      <c r="Q156"/>
      <c r="R156"/>
      <c r="S156"/>
      <c r="T156"/>
      <c r="U156"/>
      <c r="V156"/>
      <c r="W156"/>
      <c r="X156">
        <v>9108.7607421875</v>
      </c>
      <c r="Y156"/>
      <c r="Z156"/>
      <c r="AA156" t="s">
        <v>272</v>
      </c>
      <c r="AB156"/>
      <c r="AC156"/>
      <c r="AD156"/>
      <c r="AE156"/>
      <c r="AF156"/>
      <c r="AG156">
        <v>100</v>
      </c>
      <c r="AH156"/>
      <c r="AI156"/>
      <c r="AJ156">
        <v>103.40070413185499</v>
      </c>
      <c r="AK156">
        <v>96.599295868145305</v>
      </c>
      <c r="AL156">
        <v>10585.961137251399</v>
      </c>
      <c r="AM156">
        <v>5090.7216241447004</v>
      </c>
      <c r="AN156">
        <v>5104.0214337473699</v>
      </c>
      <c r="AO156"/>
      <c r="AP156"/>
      <c r="AQ156"/>
      <c r="AR156"/>
      <c r="AS156">
        <v>3.3013985157012899</v>
      </c>
      <c r="AT156">
        <v>2.4432909488678001</v>
      </c>
      <c r="AU156"/>
      <c r="AV156"/>
      <c r="AW156"/>
      <c r="AX156"/>
      <c r="AY156"/>
      <c r="AZ156"/>
      <c r="BA156"/>
      <c r="BB156"/>
      <c r="BC156"/>
      <c r="BD156"/>
      <c r="BE156">
        <v>101.553856861195</v>
      </c>
      <c r="BF156">
        <v>98.446143138804601</v>
      </c>
    </row>
    <row r="157" spans="1:58">
      <c r="A157" t="s">
        <v>160</v>
      </c>
      <c r="B157" s="170" t="s">
        <v>243</v>
      </c>
      <c r="C157" t="s">
        <v>272</v>
      </c>
      <c r="D157" s="114">
        <v>0</v>
      </c>
      <c r="E157" s="114">
        <f t="shared" si="4"/>
        <v>0.77557677030563199</v>
      </c>
      <c r="F157" s="114">
        <f t="shared" si="5"/>
        <v>0</v>
      </c>
      <c r="G157">
        <v>0.193894192576408</v>
      </c>
      <c r="H157">
        <v>0</v>
      </c>
      <c r="I157">
        <v>18180</v>
      </c>
      <c r="J157">
        <v>0</v>
      </c>
      <c r="K157">
        <v>18180</v>
      </c>
      <c r="L157">
        <v>0</v>
      </c>
      <c r="M157">
        <v>44</v>
      </c>
      <c r="N157">
        <v>0</v>
      </c>
      <c r="O157">
        <v>18136</v>
      </c>
      <c r="P157">
        <v>0</v>
      </c>
      <c r="Q157"/>
      <c r="R157"/>
      <c r="S157"/>
      <c r="T157"/>
      <c r="U157"/>
      <c r="V157"/>
      <c r="W157"/>
      <c r="X157">
        <v>5945.74462890625</v>
      </c>
      <c r="Y157"/>
      <c r="Z157"/>
      <c r="AA157"/>
      <c r="AB157"/>
      <c r="AC157"/>
      <c r="AD157"/>
      <c r="AE157"/>
      <c r="AF157"/>
      <c r="AG157"/>
      <c r="AH157"/>
      <c r="AI157"/>
      <c r="AJ157"/>
      <c r="AK157"/>
      <c r="AL157">
        <v>0</v>
      </c>
      <c r="AM157">
        <v>4491.1523404195896</v>
      </c>
      <c r="AN157">
        <v>4491.1523404195796</v>
      </c>
      <c r="AO157"/>
      <c r="AP157"/>
      <c r="AQ157"/>
      <c r="AR157"/>
      <c r="AS157">
        <v>8.8594540953636197E-2</v>
      </c>
      <c r="AT157">
        <v>0</v>
      </c>
      <c r="AU157"/>
      <c r="AV157"/>
      <c r="AW157"/>
      <c r="AX157"/>
      <c r="AY157"/>
      <c r="AZ157"/>
      <c r="BA157"/>
      <c r="BB157"/>
      <c r="BC157"/>
      <c r="BD157"/>
      <c r="BE157"/>
      <c r="BF157"/>
    </row>
    <row r="158" spans="1:58">
      <c r="A158" t="s">
        <v>161</v>
      </c>
      <c r="B158" s="170" t="s">
        <v>244</v>
      </c>
      <c r="C158" t="s">
        <v>219</v>
      </c>
      <c r="D158" s="114">
        <v>9.4286392211913999</v>
      </c>
      <c r="E158" s="114">
        <f t="shared" si="4"/>
        <v>12.764945983886721</v>
      </c>
      <c r="F158" s="114">
        <f t="shared" si="5"/>
        <v>6.7326021194457999</v>
      </c>
      <c r="G158">
        <v>3.1912364959716801</v>
      </c>
      <c r="H158">
        <v>1.68315052986145</v>
      </c>
      <c r="I158">
        <v>18985</v>
      </c>
      <c r="J158">
        <v>38</v>
      </c>
      <c r="K158">
        <v>18947</v>
      </c>
      <c r="L158">
        <v>0</v>
      </c>
      <c r="M158">
        <v>38</v>
      </c>
      <c r="N158">
        <v>3</v>
      </c>
      <c r="O158">
        <v>18944</v>
      </c>
      <c r="P158">
        <v>0</v>
      </c>
      <c r="Q158"/>
      <c r="R158"/>
      <c r="S158"/>
      <c r="T158"/>
      <c r="U158"/>
      <c r="V158"/>
      <c r="W158"/>
      <c r="X158">
        <v>9108.7607421875</v>
      </c>
      <c r="Y158"/>
      <c r="Z158"/>
      <c r="AA158" t="s">
        <v>272</v>
      </c>
      <c r="AB158">
        <v>12.678357518603599</v>
      </c>
      <c r="AC158"/>
      <c r="AD158"/>
      <c r="AE158">
        <v>28.5055447240216</v>
      </c>
      <c r="AF158">
        <v>0</v>
      </c>
      <c r="AG158">
        <v>92.689180710184502</v>
      </c>
      <c r="AH158"/>
      <c r="AI158"/>
      <c r="AJ158">
        <v>101.148508181887</v>
      </c>
      <c r="AK158">
        <v>84.229853238482093</v>
      </c>
      <c r="AL158">
        <v>10509.5882761102</v>
      </c>
      <c r="AM158">
        <v>5090.21394800504</v>
      </c>
      <c r="AN158">
        <v>5101.06126032885</v>
      </c>
      <c r="AO158"/>
      <c r="AP158"/>
      <c r="AQ158"/>
      <c r="AR158"/>
      <c r="AS158">
        <v>2.7596516609191899</v>
      </c>
      <c r="AT158">
        <v>1.99595999717712</v>
      </c>
      <c r="AU158"/>
      <c r="AV158"/>
      <c r="AW158"/>
      <c r="AX158"/>
      <c r="AY158"/>
      <c r="AZ158"/>
      <c r="BA158">
        <v>20.511551189270101</v>
      </c>
      <c r="BB158">
        <v>4.84516384793712</v>
      </c>
      <c r="BC158"/>
      <c r="BD158"/>
      <c r="BE158">
        <v>96.875872227092302</v>
      </c>
      <c r="BF158">
        <v>88.502489193276801</v>
      </c>
    </row>
    <row r="159" spans="1:58">
      <c r="A159" t="s">
        <v>161</v>
      </c>
      <c r="B159" s="170" t="s">
        <v>244</v>
      </c>
      <c r="C159" t="s">
        <v>272</v>
      </c>
      <c r="D159" s="114">
        <v>0.74367990493774394</v>
      </c>
      <c r="E159" s="114">
        <f t="shared" si="4"/>
        <v>1.9712566137313841</v>
      </c>
      <c r="F159" s="114">
        <f t="shared" si="5"/>
        <v>0.17648939788341519</v>
      </c>
      <c r="G159">
        <v>0.49281415343284601</v>
      </c>
      <c r="H159">
        <v>4.4122349470853799E-2</v>
      </c>
      <c r="I159">
        <v>18985</v>
      </c>
      <c r="J159">
        <v>3</v>
      </c>
      <c r="K159">
        <v>18982</v>
      </c>
      <c r="L159">
        <v>0</v>
      </c>
      <c r="M159">
        <v>38</v>
      </c>
      <c r="N159">
        <v>3</v>
      </c>
      <c r="O159">
        <v>18944</v>
      </c>
      <c r="P159">
        <v>0</v>
      </c>
      <c r="Q159"/>
      <c r="R159"/>
      <c r="S159"/>
      <c r="T159"/>
      <c r="U159"/>
      <c r="V159"/>
      <c r="W159"/>
      <c r="X159">
        <v>5945.74462890625</v>
      </c>
      <c r="Y159"/>
      <c r="Z159"/>
      <c r="AA159"/>
      <c r="AB159"/>
      <c r="AC159"/>
      <c r="AD159"/>
      <c r="AE159"/>
      <c r="AF159"/>
      <c r="AG159"/>
      <c r="AH159"/>
      <c r="AI159"/>
      <c r="AJ159"/>
      <c r="AK159"/>
      <c r="AL159">
        <v>6471.8055013020803</v>
      </c>
      <c r="AM159">
        <v>4457.15740401526</v>
      </c>
      <c r="AN159">
        <v>4457.4757576782304</v>
      </c>
      <c r="AO159"/>
      <c r="AP159"/>
      <c r="AQ159"/>
      <c r="AR159"/>
      <c r="AS159">
        <v>0.31831291317939803</v>
      </c>
      <c r="AT159">
        <v>9.6612744033336598E-2</v>
      </c>
      <c r="AU159"/>
      <c r="AV159"/>
      <c r="AW159"/>
      <c r="AX159"/>
      <c r="AY159"/>
      <c r="AZ159"/>
      <c r="BA159"/>
      <c r="BB159"/>
      <c r="BC159"/>
      <c r="BD159"/>
      <c r="BE159"/>
      <c r="BF159"/>
    </row>
    <row r="160" spans="1:58">
      <c r="A160" t="s">
        <v>162</v>
      </c>
      <c r="B160" s="170" t="s">
        <v>245</v>
      </c>
      <c r="C160" t="s">
        <v>219</v>
      </c>
      <c r="D160" s="114">
        <v>10.976737976074221</v>
      </c>
      <c r="E160" s="114">
        <f t="shared" si="4"/>
        <v>14.65313148498536</v>
      </c>
      <c r="F160" s="114">
        <f t="shared" si="5"/>
        <v>7.9749321937561204</v>
      </c>
      <c r="G160">
        <v>3.6632828712463401</v>
      </c>
      <c r="H160">
        <v>1.9937330484390301</v>
      </c>
      <c r="I160">
        <v>18027</v>
      </c>
      <c r="J160">
        <v>42</v>
      </c>
      <c r="K160">
        <v>17985</v>
      </c>
      <c r="L160">
        <v>0</v>
      </c>
      <c r="M160">
        <v>42</v>
      </c>
      <c r="N160">
        <v>0</v>
      </c>
      <c r="O160">
        <v>17985</v>
      </c>
      <c r="P160">
        <v>0</v>
      </c>
      <c r="Q160"/>
      <c r="R160"/>
      <c r="S160"/>
      <c r="T160"/>
      <c r="U160"/>
      <c r="V160"/>
      <c r="W160"/>
      <c r="X160">
        <v>9108.7607421875</v>
      </c>
      <c r="Y160"/>
      <c r="Z160"/>
      <c r="AA160" t="s">
        <v>272</v>
      </c>
      <c r="AB160"/>
      <c r="AC160"/>
      <c r="AD160"/>
      <c r="AE160"/>
      <c r="AF160"/>
      <c r="AG160">
        <v>100</v>
      </c>
      <c r="AH160"/>
      <c r="AI160"/>
      <c r="AJ160">
        <v>103.56280621347901</v>
      </c>
      <c r="AK160">
        <v>96.437193786520595</v>
      </c>
      <c r="AL160">
        <v>10369.4051339286</v>
      </c>
      <c r="AM160">
        <v>5154.0009581552304</v>
      </c>
      <c r="AN160">
        <v>5166.1520079906204</v>
      </c>
      <c r="AO160"/>
      <c r="AP160"/>
      <c r="AQ160"/>
      <c r="AR160"/>
      <c r="AS160">
        <v>3.1886258125305198</v>
      </c>
      <c r="AT160">
        <v>2.34319972991943</v>
      </c>
      <c r="AU160"/>
      <c r="AV160"/>
      <c r="AW160"/>
      <c r="AX160"/>
      <c r="AY160"/>
      <c r="AZ160"/>
      <c r="BA160"/>
      <c r="BB160"/>
      <c r="BC160"/>
      <c r="BD160"/>
      <c r="BE160">
        <v>101.627924406061</v>
      </c>
      <c r="BF160">
        <v>98.372075593938604</v>
      </c>
    </row>
    <row r="161" spans="1:58">
      <c r="A161" t="s">
        <v>162</v>
      </c>
      <c r="B161" s="170" t="s">
        <v>245</v>
      </c>
      <c r="C161" t="s">
        <v>272</v>
      </c>
      <c r="D161" s="114">
        <v>0</v>
      </c>
      <c r="E161" s="114">
        <f t="shared" si="4"/>
        <v>0.78215980529785201</v>
      </c>
      <c r="F161" s="114">
        <f t="shared" si="5"/>
        <v>0</v>
      </c>
      <c r="G161">
        <v>0.195539951324463</v>
      </c>
      <c r="H161">
        <v>0</v>
      </c>
      <c r="I161">
        <v>18027</v>
      </c>
      <c r="J161">
        <v>0</v>
      </c>
      <c r="K161">
        <v>18027</v>
      </c>
      <c r="L161">
        <v>0</v>
      </c>
      <c r="M161">
        <v>42</v>
      </c>
      <c r="N161">
        <v>0</v>
      </c>
      <c r="O161">
        <v>17985</v>
      </c>
      <c r="P161">
        <v>0</v>
      </c>
      <c r="Q161"/>
      <c r="R161"/>
      <c r="S161"/>
      <c r="T161"/>
      <c r="U161"/>
      <c r="V161"/>
      <c r="W161"/>
      <c r="X161">
        <v>5945.74462890625</v>
      </c>
      <c r="Y161"/>
      <c r="Z161"/>
      <c r="AA161"/>
      <c r="AB161"/>
      <c r="AC161"/>
      <c r="AD161"/>
      <c r="AE161"/>
      <c r="AF161"/>
      <c r="AG161"/>
      <c r="AH161"/>
      <c r="AI161"/>
      <c r="AJ161"/>
      <c r="AK161"/>
      <c r="AL161">
        <v>0</v>
      </c>
      <c r="AM161">
        <v>4482.4164875597799</v>
      </c>
      <c r="AN161">
        <v>4482.4164875597799</v>
      </c>
      <c r="AO161"/>
      <c r="AP161"/>
      <c r="AQ161"/>
      <c r="AR161"/>
      <c r="AS161">
        <v>8.9346498250961304E-2</v>
      </c>
      <c r="AT161">
        <v>0</v>
      </c>
      <c r="AU161"/>
      <c r="AV161"/>
      <c r="AW161"/>
      <c r="AX161"/>
      <c r="AY161"/>
      <c r="AZ161"/>
      <c r="BA161"/>
      <c r="BB161"/>
      <c r="BC161"/>
      <c r="BD161"/>
      <c r="BE161"/>
      <c r="BF161"/>
    </row>
    <row r="162" spans="1:58">
      <c r="A162" t="s">
        <v>191</v>
      </c>
      <c r="B162" s="170" t="s">
        <v>7</v>
      </c>
      <c r="C162" t="s">
        <v>219</v>
      </c>
      <c r="D162" s="114">
        <v>0</v>
      </c>
      <c r="E162" s="114">
        <f t="shared" si="4"/>
        <v>0.78823822736740001</v>
      </c>
      <c r="F162" s="114">
        <f t="shared" si="5"/>
        <v>0</v>
      </c>
      <c r="G162">
        <v>0.19705955684185</v>
      </c>
      <c r="H162">
        <v>0</v>
      </c>
      <c r="I162">
        <v>17888</v>
      </c>
      <c r="J162">
        <v>0</v>
      </c>
      <c r="K162">
        <v>17888</v>
      </c>
      <c r="L162">
        <v>0</v>
      </c>
      <c r="M162">
        <v>0</v>
      </c>
      <c r="N162">
        <v>0</v>
      </c>
      <c r="O162">
        <v>17888</v>
      </c>
      <c r="P162">
        <v>0</v>
      </c>
      <c r="Q162"/>
      <c r="R162"/>
      <c r="S162"/>
      <c r="T162"/>
      <c r="U162"/>
      <c r="V162"/>
      <c r="W162"/>
      <c r="X162">
        <v>9108.7607421875</v>
      </c>
      <c r="Y162"/>
      <c r="Z162"/>
      <c r="AA162" t="s">
        <v>272</v>
      </c>
      <c r="AB162"/>
      <c r="AC162"/>
      <c r="AD162"/>
      <c r="AE162"/>
      <c r="AF162"/>
      <c r="AG162"/>
      <c r="AH162"/>
      <c r="AI162"/>
      <c r="AJ162"/>
      <c r="AK162"/>
      <c r="AL162">
        <v>0</v>
      </c>
      <c r="AM162">
        <v>4824.1908022039497</v>
      </c>
      <c r="AN162">
        <v>4824.1908022039497</v>
      </c>
      <c r="AO162"/>
      <c r="AP162"/>
      <c r="AQ162"/>
      <c r="AR162"/>
      <c r="AS162">
        <v>9.0040795505046803E-2</v>
      </c>
      <c r="AT162">
        <v>0</v>
      </c>
      <c r="AU162"/>
      <c r="AV162"/>
      <c r="AW162"/>
      <c r="AX162"/>
      <c r="AY162"/>
      <c r="AZ162"/>
      <c r="BA162"/>
      <c r="BB162"/>
      <c r="BC162"/>
      <c r="BD162"/>
      <c r="BE162"/>
      <c r="BF162"/>
    </row>
    <row r="163" spans="1:58">
      <c r="A163" t="s">
        <v>191</v>
      </c>
      <c r="B163" s="170" t="s">
        <v>7</v>
      </c>
      <c r="C163" t="s">
        <v>272</v>
      </c>
      <c r="D163" s="114">
        <v>0</v>
      </c>
      <c r="E163" s="114">
        <f t="shared" si="4"/>
        <v>0.78823822736740001</v>
      </c>
      <c r="F163" s="114">
        <f t="shared" si="5"/>
        <v>0</v>
      </c>
      <c r="G163">
        <v>0.19705955684185</v>
      </c>
      <c r="H163">
        <v>0</v>
      </c>
      <c r="I163">
        <v>17888</v>
      </c>
      <c r="J163">
        <v>0</v>
      </c>
      <c r="K163">
        <v>17888</v>
      </c>
      <c r="L163">
        <v>0</v>
      </c>
      <c r="M163">
        <v>0</v>
      </c>
      <c r="N163">
        <v>0</v>
      </c>
      <c r="O163">
        <v>17888</v>
      </c>
      <c r="P163">
        <v>0</v>
      </c>
      <c r="Q163"/>
      <c r="R163"/>
      <c r="S163"/>
      <c r="T163"/>
      <c r="U163"/>
      <c r="V163"/>
      <c r="W163"/>
      <c r="X163">
        <v>5945.74462890625</v>
      </c>
      <c r="Y163"/>
      <c r="Z163"/>
      <c r="AA163"/>
      <c r="AB163"/>
      <c r="AC163"/>
      <c r="AD163"/>
      <c r="AE163"/>
      <c r="AF163"/>
      <c r="AG163"/>
      <c r="AH163"/>
      <c r="AI163"/>
      <c r="AJ163"/>
      <c r="AK163"/>
      <c r="AL163">
        <v>0</v>
      </c>
      <c r="AM163">
        <v>4377.4736802266598</v>
      </c>
      <c r="AN163">
        <v>4377.4736802266398</v>
      </c>
      <c r="AO163"/>
      <c r="AP163"/>
      <c r="AQ163"/>
      <c r="AR163"/>
      <c r="AS163">
        <v>9.0040795505046803E-2</v>
      </c>
      <c r="AT163">
        <v>0</v>
      </c>
      <c r="AU163"/>
      <c r="AV163"/>
      <c r="AW163"/>
      <c r="AX163"/>
      <c r="AY163"/>
      <c r="AZ163"/>
      <c r="BA163"/>
      <c r="BB163"/>
      <c r="BC163"/>
      <c r="BD163"/>
      <c r="BE163"/>
      <c r="BF163"/>
    </row>
    <row r="164" spans="1:58">
      <c r="A164" t="s">
        <v>178</v>
      </c>
      <c r="B164" s="170" t="s">
        <v>246</v>
      </c>
      <c r="C164" t="s">
        <v>219</v>
      </c>
      <c r="D164" s="114">
        <v>12.876698303222659</v>
      </c>
      <c r="E164" s="114">
        <f t="shared" si="4"/>
        <v>16.93220329284668</v>
      </c>
      <c r="F164" s="114">
        <f t="shared" si="5"/>
        <v>9.5286560058593608</v>
      </c>
      <c r="G164">
        <v>4.2330508232116699</v>
      </c>
      <c r="H164">
        <v>2.3821640014648402</v>
      </c>
      <c r="I164">
        <v>17200</v>
      </c>
      <c r="J164">
        <v>47</v>
      </c>
      <c r="K164">
        <v>17153</v>
      </c>
      <c r="L164">
        <v>0</v>
      </c>
      <c r="M164">
        <v>47</v>
      </c>
      <c r="N164">
        <v>1</v>
      </c>
      <c r="O164">
        <v>17152</v>
      </c>
      <c r="P164">
        <v>0</v>
      </c>
      <c r="Q164"/>
      <c r="R164"/>
      <c r="S164"/>
      <c r="T164"/>
      <c r="U164"/>
      <c r="V164"/>
      <c r="W164"/>
      <c r="X164">
        <v>9108.7607421875</v>
      </c>
      <c r="Y164"/>
      <c r="Z164"/>
      <c r="AA164" t="s">
        <v>272</v>
      </c>
      <c r="AB164">
        <v>47.062965011547099</v>
      </c>
      <c r="AC164"/>
      <c r="AD164"/>
      <c r="AE164">
        <v>159.29186833047399</v>
      </c>
      <c r="AF164">
        <v>0</v>
      </c>
      <c r="AG164">
        <v>97.919395942885004</v>
      </c>
      <c r="AH164"/>
      <c r="AI164"/>
      <c r="AJ164">
        <v>102.777687800552</v>
      </c>
      <c r="AK164">
        <v>93.061104085218204</v>
      </c>
      <c r="AL164">
        <v>10829.876662234001</v>
      </c>
      <c r="AM164">
        <v>5359.7987344426401</v>
      </c>
      <c r="AN164">
        <v>5374.7460404081003</v>
      </c>
      <c r="AO164"/>
      <c r="AP164"/>
      <c r="AQ164"/>
      <c r="AR164"/>
      <c r="AS164">
        <v>3.7107021808624299</v>
      </c>
      <c r="AT164">
        <v>2.7732386589050302</v>
      </c>
      <c r="AU164"/>
      <c r="AV164"/>
      <c r="AW164"/>
      <c r="AX164"/>
      <c r="AY164"/>
      <c r="AZ164"/>
      <c r="BA164">
        <v>99.706377770130899</v>
      </c>
      <c r="BB164">
        <v>0</v>
      </c>
      <c r="BC164"/>
      <c r="BD164"/>
      <c r="BE164">
        <v>100.198283609087</v>
      </c>
      <c r="BF164">
        <v>95.640508276683505</v>
      </c>
    </row>
    <row r="165" spans="1:58">
      <c r="A165" t="s">
        <v>178</v>
      </c>
      <c r="B165" s="170" t="s">
        <v>246</v>
      </c>
      <c r="C165" t="s">
        <v>272</v>
      </c>
      <c r="D165" s="114">
        <v>0.27360577583313</v>
      </c>
      <c r="E165" s="114">
        <f t="shared" si="4"/>
        <v>1.30688452720642</v>
      </c>
      <c r="F165" s="114">
        <f t="shared" si="5"/>
        <v>1.149112172424792E-2</v>
      </c>
      <c r="G165">
        <v>0.326721131801605</v>
      </c>
      <c r="H165">
        <v>2.8727804310619801E-3</v>
      </c>
      <c r="I165">
        <v>17200</v>
      </c>
      <c r="J165">
        <v>1</v>
      </c>
      <c r="K165">
        <v>17199</v>
      </c>
      <c r="L165">
        <v>0</v>
      </c>
      <c r="M165">
        <v>47</v>
      </c>
      <c r="N165">
        <v>1</v>
      </c>
      <c r="O165">
        <v>17152</v>
      </c>
      <c r="P165">
        <v>0</v>
      </c>
      <c r="Q165"/>
      <c r="R165"/>
      <c r="S165"/>
      <c r="T165"/>
      <c r="U165"/>
      <c r="V165"/>
      <c r="W165"/>
      <c r="X165">
        <v>5945.74462890625</v>
      </c>
      <c r="Y165"/>
      <c r="Z165"/>
      <c r="AA165"/>
      <c r="AB165"/>
      <c r="AC165"/>
      <c r="AD165"/>
      <c r="AE165"/>
      <c r="AF165"/>
      <c r="AG165"/>
      <c r="AH165"/>
      <c r="AI165"/>
      <c r="AJ165"/>
      <c r="AK165"/>
      <c r="AL165">
        <v>6578.708984375</v>
      </c>
      <c r="AM165">
        <v>4664.0855600110999</v>
      </c>
      <c r="AN165">
        <v>4664.19687532643</v>
      </c>
      <c r="AO165"/>
      <c r="AP165"/>
      <c r="AQ165"/>
      <c r="AR165"/>
      <c r="AS165">
        <v>0.17025855183601399</v>
      </c>
      <c r="AT165">
        <v>1.8536396324634601E-2</v>
      </c>
      <c r="AU165"/>
      <c r="AV165"/>
      <c r="AW165"/>
      <c r="AX165"/>
      <c r="AY165"/>
      <c r="AZ165"/>
      <c r="BA165"/>
      <c r="BB165"/>
      <c r="BC165"/>
      <c r="BD165"/>
      <c r="BE165"/>
      <c r="BF165"/>
    </row>
    <row r="166" spans="1:58">
      <c r="A166" t="s">
        <v>179</v>
      </c>
      <c r="B166" s="170" t="s">
        <v>247</v>
      </c>
      <c r="C166" t="s">
        <v>219</v>
      </c>
      <c r="D166" s="114">
        <v>10.288452911376961</v>
      </c>
      <c r="E166" s="114">
        <f t="shared" si="4"/>
        <v>13.929452896118161</v>
      </c>
      <c r="F166" s="114">
        <f t="shared" si="5"/>
        <v>7.3463668823242001</v>
      </c>
      <c r="G166">
        <v>3.4823632240295401</v>
      </c>
      <c r="H166">
        <v>1.83659172058105</v>
      </c>
      <c r="I166">
        <v>17400</v>
      </c>
      <c r="J166">
        <v>38</v>
      </c>
      <c r="K166">
        <v>17362</v>
      </c>
      <c r="L166">
        <v>0</v>
      </c>
      <c r="M166">
        <v>38</v>
      </c>
      <c r="N166">
        <v>0</v>
      </c>
      <c r="O166">
        <v>17362</v>
      </c>
      <c r="P166">
        <v>0</v>
      </c>
      <c r="Q166"/>
      <c r="R166"/>
      <c r="S166"/>
      <c r="T166"/>
      <c r="U166"/>
      <c r="V166"/>
      <c r="W166"/>
      <c r="X166">
        <v>9108.7607421875</v>
      </c>
      <c r="Y166"/>
      <c r="Z166"/>
      <c r="AA166" t="s">
        <v>272</v>
      </c>
      <c r="AB166"/>
      <c r="AC166"/>
      <c r="AD166"/>
      <c r="AE166"/>
      <c r="AF166"/>
      <c r="AG166">
        <v>100</v>
      </c>
      <c r="AH166"/>
      <c r="AI166"/>
      <c r="AJ166">
        <v>103.938137993043</v>
      </c>
      <c r="AK166">
        <v>96.061862006956702</v>
      </c>
      <c r="AL166">
        <v>10736.696417557599</v>
      </c>
      <c r="AM166">
        <v>5406.8154012264604</v>
      </c>
      <c r="AN166">
        <v>5418.45537126212</v>
      </c>
      <c r="AO166"/>
      <c r="AP166"/>
      <c r="AQ166"/>
      <c r="AR166"/>
      <c r="AS166">
        <v>3.0113556385040301</v>
      </c>
      <c r="AT166">
        <v>2.1779444217681898</v>
      </c>
      <c r="AU166"/>
      <c r="AV166"/>
      <c r="AW166"/>
      <c r="AX166"/>
      <c r="AY166"/>
      <c r="AZ166"/>
      <c r="BA166"/>
      <c r="BB166"/>
      <c r="BC166"/>
      <c r="BD166"/>
      <c r="BE166">
        <v>101.799418752853</v>
      </c>
      <c r="BF166">
        <v>98.2005812471468</v>
      </c>
    </row>
    <row r="167" spans="1:58">
      <c r="A167" t="s">
        <v>179</v>
      </c>
      <c r="B167" s="170" t="s">
        <v>247</v>
      </c>
      <c r="C167" t="s">
        <v>272</v>
      </c>
      <c r="D167" s="114">
        <v>0</v>
      </c>
      <c r="E167" s="114">
        <f t="shared" si="4"/>
        <v>0.81034696102142401</v>
      </c>
      <c r="F167" s="114">
        <f t="shared" si="5"/>
        <v>0</v>
      </c>
      <c r="G167">
        <v>0.202586740255356</v>
      </c>
      <c r="H167">
        <v>0</v>
      </c>
      <c r="I167">
        <v>17400</v>
      </c>
      <c r="J167">
        <v>0</v>
      </c>
      <c r="K167">
        <v>17400</v>
      </c>
      <c r="L167">
        <v>0</v>
      </c>
      <c r="M167">
        <v>38</v>
      </c>
      <c r="N167">
        <v>0</v>
      </c>
      <c r="O167">
        <v>17362</v>
      </c>
      <c r="P167">
        <v>0</v>
      </c>
      <c r="Q167"/>
      <c r="R167"/>
      <c r="S167"/>
      <c r="T167"/>
      <c r="U167"/>
      <c r="V167"/>
      <c r="W167"/>
      <c r="X167">
        <v>5945.74462890625</v>
      </c>
      <c r="Y167"/>
      <c r="Z167"/>
      <c r="AA167"/>
      <c r="AB167"/>
      <c r="AC167"/>
      <c r="AD167"/>
      <c r="AE167"/>
      <c r="AF167"/>
      <c r="AG167"/>
      <c r="AH167"/>
      <c r="AI167"/>
      <c r="AJ167"/>
      <c r="AK167"/>
      <c r="AL167">
        <v>0</v>
      </c>
      <c r="AM167">
        <v>4686.7022136819796</v>
      </c>
      <c r="AN167">
        <v>4686.7022136819796</v>
      </c>
      <c r="AO167"/>
      <c r="AP167"/>
      <c r="AQ167"/>
      <c r="AR167"/>
      <c r="AS167">
        <v>9.2566177248954801E-2</v>
      </c>
      <c r="AT167">
        <v>0</v>
      </c>
      <c r="AU167"/>
      <c r="AV167"/>
      <c r="AW167"/>
      <c r="AX167"/>
      <c r="AY167"/>
      <c r="AZ167"/>
      <c r="BA167"/>
      <c r="BB167"/>
      <c r="BC167"/>
      <c r="BD167"/>
      <c r="BE167"/>
      <c r="BF167"/>
    </row>
    <row r="168" spans="1:58">
      <c r="A168" t="s">
        <v>180</v>
      </c>
      <c r="B168" s="170" t="s">
        <v>248</v>
      </c>
      <c r="C168" t="s">
        <v>219</v>
      </c>
      <c r="D168" s="114">
        <v>9.7373611450195394</v>
      </c>
      <c r="E168" s="114">
        <f t="shared" si="4"/>
        <v>13.527900695800801</v>
      </c>
      <c r="F168" s="114">
        <f t="shared" si="5"/>
        <v>6.7324528694152797</v>
      </c>
      <c r="G168">
        <v>3.3819751739502002</v>
      </c>
      <c r="H168">
        <v>1.6831132173538199</v>
      </c>
      <c r="I168">
        <v>15481</v>
      </c>
      <c r="J168">
        <v>32</v>
      </c>
      <c r="K168">
        <v>15449</v>
      </c>
      <c r="L168">
        <v>0</v>
      </c>
      <c r="M168">
        <v>32</v>
      </c>
      <c r="N168">
        <v>2</v>
      </c>
      <c r="O168">
        <v>15447</v>
      </c>
      <c r="P168">
        <v>0</v>
      </c>
      <c r="Q168"/>
      <c r="R168"/>
      <c r="S168"/>
      <c r="T168"/>
      <c r="U168"/>
      <c r="V168"/>
      <c r="W168"/>
      <c r="X168">
        <v>9108.7607421875</v>
      </c>
      <c r="Y168"/>
      <c r="Z168"/>
      <c r="AA168" t="s">
        <v>272</v>
      </c>
      <c r="AB168">
        <v>16.015525566726598</v>
      </c>
      <c r="AC168"/>
      <c r="AD168"/>
      <c r="AE168">
        <v>41.085726642368599</v>
      </c>
      <c r="AF168">
        <v>0</v>
      </c>
      <c r="AG168">
        <v>94.123014325484803</v>
      </c>
      <c r="AH168"/>
      <c r="AI168"/>
      <c r="AJ168">
        <v>102.782001201969</v>
      </c>
      <c r="AK168">
        <v>85.464027449000696</v>
      </c>
      <c r="AL168">
        <v>10783.046325683599</v>
      </c>
      <c r="AM168">
        <v>5391.5784156488698</v>
      </c>
      <c r="AN168">
        <v>5402.7228490266198</v>
      </c>
      <c r="AO168"/>
      <c r="AP168"/>
      <c r="AQ168"/>
      <c r="AR168"/>
      <c r="AS168">
        <v>2.88958835601807</v>
      </c>
      <c r="AT168">
        <v>2.0297389030456499</v>
      </c>
      <c r="AU168"/>
      <c r="AV168"/>
      <c r="AW168"/>
      <c r="AX168"/>
      <c r="AY168"/>
      <c r="AZ168"/>
      <c r="BA168">
        <v>28.267096319325599</v>
      </c>
      <c r="BB168">
        <v>3.76395481412762</v>
      </c>
      <c r="BC168"/>
      <c r="BD168"/>
      <c r="BE168">
        <v>98.354579522867397</v>
      </c>
      <c r="BF168">
        <v>89.891449128102195</v>
      </c>
    </row>
    <row r="169" spans="1:58">
      <c r="A169" t="s">
        <v>180</v>
      </c>
      <c r="B169" s="170" t="s">
        <v>248</v>
      </c>
      <c r="C169" t="s">
        <v>272</v>
      </c>
      <c r="D169" s="114">
        <v>0.60799508094787602</v>
      </c>
      <c r="E169" s="114">
        <f t="shared" si="4"/>
        <v>1.9476857185363761</v>
      </c>
      <c r="F169" s="114">
        <f t="shared" si="5"/>
        <v>9.2106215655803597E-2</v>
      </c>
      <c r="G169">
        <v>0.48692142963409402</v>
      </c>
      <c r="H169">
        <v>2.3026553913950899E-2</v>
      </c>
      <c r="I169">
        <v>15481</v>
      </c>
      <c r="J169">
        <v>2</v>
      </c>
      <c r="K169">
        <v>15479</v>
      </c>
      <c r="L169">
        <v>0</v>
      </c>
      <c r="M169">
        <v>32</v>
      </c>
      <c r="N169">
        <v>2</v>
      </c>
      <c r="O169">
        <v>15447</v>
      </c>
      <c r="P169">
        <v>0</v>
      </c>
      <c r="Q169"/>
      <c r="R169"/>
      <c r="S169"/>
      <c r="T169"/>
      <c r="U169"/>
      <c r="V169"/>
      <c r="W169"/>
      <c r="X169">
        <v>5945.74462890625</v>
      </c>
      <c r="Y169"/>
      <c r="Z169"/>
      <c r="AA169"/>
      <c r="AB169"/>
      <c r="AC169"/>
      <c r="AD169"/>
      <c r="AE169"/>
      <c r="AF169"/>
      <c r="AG169"/>
      <c r="AH169"/>
      <c r="AI169"/>
      <c r="AJ169"/>
      <c r="AK169"/>
      <c r="AL169">
        <v>6718.2185058593795</v>
      </c>
      <c r="AM169">
        <v>4687.2166243725096</v>
      </c>
      <c r="AN169">
        <v>4687.4790107663803</v>
      </c>
      <c r="AO169"/>
      <c r="AP169"/>
      <c r="AQ169"/>
      <c r="AR169"/>
      <c r="AS169">
        <v>0.29223507642745999</v>
      </c>
      <c r="AT169">
        <v>6.59650564193726E-2</v>
      </c>
      <c r="AU169"/>
      <c r="AV169"/>
      <c r="AW169"/>
      <c r="AX169"/>
      <c r="AY169"/>
      <c r="AZ169"/>
      <c r="BA169"/>
      <c r="BB169"/>
      <c r="BC169"/>
      <c r="BD169"/>
      <c r="BE169"/>
      <c r="BF169"/>
    </row>
    <row r="170" spans="1:58">
      <c r="A170" t="s">
        <v>181</v>
      </c>
      <c r="B170" s="170" t="s">
        <v>249</v>
      </c>
      <c r="C170" t="s">
        <v>219</v>
      </c>
      <c r="D170" s="114">
        <v>10.61078796386718</v>
      </c>
      <c r="E170" s="114">
        <f t="shared" si="4"/>
        <v>14.2613878250122</v>
      </c>
      <c r="F170" s="114">
        <f t="shared" si="5"/>
        <v>7.6450514793395996</v>
      </c>
      <c r="G170">
        <v>3.56534695625305</v>
      </c>
      <c r="H170">
        <v>1.9112628698348999</v>
      </c>
      <c r="I170">
        <v>17760</v>
      </c>
      <c r="J170">
        <v>40</v>
      </c>
      <c r="K170">
        <v>17720</v>
      </c>
      <c r="L170">
        <v>0</v>
      </c>
      <c r="M170">
        <v>40</v>
      </c>
      <c r="N170">
        <v>0</v>
      </c>
      <c r="O170">
        <v>17720</v>
      </c>
      <c r="P170">
        <v>0</v>
      </c>
      <c r="Q170"/>
      <c r="R170"/>
      <c r="S170"/>
      <c r="T170"/>
      <c r="U170"/>
      <c r="V170"/>
      <c r="W170"/>
      <c r="X170">
        <v>9108.7607421875</v>
      </c>
      <c r="Y170"/>
      <c r="Z170"/>
      <c r="AA170" t="s">
        <v>272</v>
      </c>
      <c r="AB170"/>
      <c r="AC170"/>
      <c r="AD170"/>
      <c r="AE170"/>
      <c r="AF170"/>
      <c r="AG170">
        <v>100</v>
      </c>
      <c r="AH170"/>
      <c r="AI170"/>
      <c r="AJ170">
        <v>103.741096311882</v>
      </c>
      <c r="AK170">
        <v>96.258903688117599</v>
      </c>
      <c r="AL170">
        <v>10545.683740234401</v>
      </c>
      <c r="AM170">
        <v>5023.2354399877004</v>
      </c>
      <c r="AN170">
        <v>5035.6733866098702</v>
      </c>
      <c r="AO170"/>
      <c r="AP170"/>
      <c r="AQ170"/>
      <c r="AR170"/>
      <c r="AS170">
        <v>3.0934910774231001</v>
      </c>
      <c r="AT170">
        <v>2.25600361824036</v>
      </c>
      <c r="AU170"/>
      <c r="AV170"/>
      <c r="AW170"/>
      <c r="AX170"/>
      <c r="AY170"/>
      <c r="AZ170"/>
      <c r="BA170"/>
      <c r="BB170"/>
      <c r="BC170"/>
      <c r="BD170"/>
      <c r="BE170">
        <v>101.709387991274</v>
      </c>
      <c r="BF170">
        <v>98.290612008725702</v>
      </c>
    </row>
    <row r="171" spans="1:58">
      <c r="A171" t="s">
        <v>181</v>
      </c>
      <c r="B171" s="170" t="s">
        <v>249</v>
      </c>
      <c r="C171" t="s">
        <v>272</v>
      </c>
      <c r="D171" s="114">
        <v>0</v>
      </c>
      <c r="E171" s="114">
        <f t="shared" si="4"/>
        <v>0.79391962289810003</v>
      </c>
      <c r="F171" s="114">
        <f t="shared" si="5"/>
        <v>0</v>
      </c>
      <c r="G171">
        <v>0.19847990572452501</v>
      </c>
      <c r="H171">
        <v>0</v>
      </c>
      <c r="I171">
        <v>17760</v>
      </c>
      <c r="J171">
        <v>0</v>
      </c>
      <c r="K171">
        <v>17760</v>
      </c>
      <c r="L171">
        <v>0</v>
      </c>
      <c r="M171">
        <v>40</v>
      </c>
      <c r="N171">
        <v>0</v>
      </c>
      <c r="O171">
        <v>17720</v>
      </c>
      <c r="P171">
        <v>0</v>
      </c>
      <c r="Q171"/>
      <c r="R171"/>
      <c r="S171"/>
      <c r="T171"/>
      <c r="U171"/>
      <c r="V171"/>
      <c r="W171"/>
      <c r="X171">
        <v>5945.74462890625</v>
      </c>
      <c r="Y171"/>
      <c r="Z171"/>
      <c r="AA171"/>
      <c r="AB171"/>
      <c r="AC171"/>
      <c r="AD171"/>
      <c r="AE171"/>
      <c r="AF171"/>
      <c r="AG171"/>
      <c r="AH171"/>
      <c r="AI171"/>
      <c r="AJ171"/>
      <c r="AK171"/>
      <c r="AL171">
        <v>0</v>
      </c>
      <c r="AM171">
        <v>4439.3967509639197</v>
      </c>
      <c r="AN171">
        <v>4439.3967509639297</v>
      </c>
      <c r="AO171"/>
      <c r="AP171"/>
      <c r="AQ171"/>
      <c r="AR171"/>
      <c r="AS171">
        <v>9.0689770877361298E-2</v>
      </c>
      <c r="AT171">
        <v>0</v>
      </c>
      <c r="AU171"/>
      <c r="AV171"/>
      <c r="AW171"/>
      <c r="AX171"/>
      <c r="AY171"/>
      <c r="AZ171"/>
      <c r="BA171"/>
      <c r="BB171"/>
      <c r="BC171"/>
      <c r="BD171"/>
      <c r="BE171"/>
      <c r="BF171"/>
    </row>
    <row r="172" spans="1:58">
      <c r="A172" t="s">
        <v>182</v>
      </c>
      <c r="B172" s="170" t="s">
        <v>250</v>
      </c>
      <c r="C172" t="s">
        <v>219</v>
      </c>
      <c r="D172" s="114">
        <v>0.56293826103210398</v>
      </c>
      <c r="E172" s="114">
        <f t="shared" si="4"/>
        <v>1.803328871726988</v>
      </c>
      <c r="F172" s="114">
        <f t="shared" si="5"/>
        <v>8.5280813276767606E-2</v>
      </c>
      <c r="G172">
        <v>0.45083221793174699</v>
      </c>
      <c r="H172">
        <v>2.1320203319191901E-2</v>
      </c>
      <c r="I172">
        <v>16720</v>
      </c>
      <c r="J172">
        <v>2</v>
      </c>
      <c r="K172">
        <v>16718</v>
      </c>
      <c r="L172">
        <v>0</v>
      </c>
      <c r="M172">
        <v>2</v>
      </c>
      <c r="N172">
        <v>3</v>
      </c>
      <c r="O172">
        <v>16715</v>
      </c>
      <c r="P172">
        <v>0</v>
      </c>
      <c r="Q172"/>
      <c r="R172"/>
      <c r="S172"/>
      <c r="T172"/>
      <c r="U172"/>
      <c r="V172"/>
      <c r="W172"/>
      <c r="X172">
        <v>9108.7607421875</v>
      </c>
      <c r="Y172"/>
      <c r="Z172"/>
      <c r="AA172" t="s">
        <v>272</v>
      </c>
      <c r="AB172">
        <v>0.66664673804595098</v>
      </c>
      <c r="AC172"/>
      <c r="AD172"/>
      <c r="AE172">
        <v>1.96356238733955</v>
      </c>
      <c r="AF172">
        <v>0</v>
      </c>
      <c r="AG172">
        <v>39.999282561075702</v>
      </c>
      <c r="AH172"/>
      <c r="AI172"/>
      <c r="AJ172">
        <v>86.689362491642797</v>
      </c>
      <c r="AK172">
        <v>0</v>
      </c>
      <c r="AL172">
        <v>10425.756347656299</v>
      </c>
      <c r="AM172">
        <v>5090.9695565782404</v>
      </c>
      <c r="AN172">
        <v>5091.6076889695396</v>
      </c>
      <c r="AO172"/>
      <c r="AP172"/>
      <c r="AQ172"/>
      <c r="AR172"/>
      <c r="AS172">
        <v>0.270577132701874</v>
      </c>
      <c r="AT172">
        <v>6.10767304897308E-2</v>
      </c>
      <c r="AU172"/>
      <c r="AV172"/>
      <c r="AW172"/>
      <c r="AX172"/>
      <c r="AY172"/>
      <c r="AZ172"/>
      <c r="BA172">
        <v>1.30240940150401</v>
      </c>
      <c r="BB172">
        <v>3.08840745878943E-2</v>
      </c>
      <c r="BC172"/>
      <c r="BD172"/>
      <c r="BE172">
        <v>62.887285793895799</v>
      </c>
      <c r="BF172">
        <v>17.111279328255598</v>
      </c>
    </row>
    <row r="173" spans="1:58">
      <c r="A173" t="s">
        <v>182</v>
      </c>
      <c r="B173" s="170" t="s">
        <v>250</v>
      </c>
      <c r="C173" t="s">
        <v>272</v>
      </c>
      <c r="D173" s="114">
        <v>0.84443264007568397</v>
      </c>
      <c r="E173" s="114">
        <f t="shared" si="4"/>
        <v>2.238359451293944</v>
      </c>
      <c r="F173" s="114">
        <f t="shared" si="5"/>
        <v>0.20039831101894359</v>
      </c>
      <c r="G173">
        <v>0.559589862823486</v>
      </c>
      <c r="H173">
        <v>5.0099577754735898E-2</v>
      </c>
      <c r="I173">
        <v>16720</v>
      </c>
      <c r="J173">
        <v>3</v>
      </c>
      <c r="K173">
        <v>16717</v>
      </c>
      <c r="L173">
        <v>0</v>
      </c>
      <c r="M173">
        <v>2</v>
      </c>
      <c r="N173">
        <v>3</v>
      </c>
      <c r="O173">
        <v>16715</v>
      </c>
      <c r="P173">
        <v>0</v>
      </c>
      <c r="Q173"/>
      <c r="R173"/>
      <c r="S173"/>
      <c r="T173"/>
      <c r="U173"/>
      <c r="V173"/>
      <c r="W173"/>
      <c r="X173">
        <v>5945.74462890625</v>
      </c>
      <c r="Y173"/>
      <c r="Z173"/>
      <c r="AA173"/>
      <c r="AB173"/>
      <c r="AC173"/>
      <c r="AD173"/>
      <c r="AE173"/>
      <c r="AF173"/>
      <c r="AG173"/>
      <c r="AH173"/>
      <c r="AI173"/>
      <c r="AJ173"/>
      <c r="AK173"/>
      <c r="AL173">
        <v>6553.9026692708303</v>
      </c>
      <c r="AM173">
        <v>4483.10529803996</v>
      </c>
      <c r="AN173">
        <v>4483.4768525922</v>
      </c>
      <c r="AO173"/>
      <c r="AP173"/>
      <c r="AQ173"/>
      <c r="AR173"/>
      <c r="AS173">
        <v>0.36144027113914501</v>
      </c>
      <c r="AT173">
        <v>0.10970114171504999</v>
      </c>
      <c r="AU173"/>
      <c r="AV173"/>
      <c r="AW173"/>
      <c r="AX173"/>
      <c r="AY173"/>
      <c r="AZ173"/>
      <c r="BA173"/>
      <c r="BB173"/>
      <c r="BC173"/>
      <c r="BD173"/>
      <c r="BE173"/>
      <c r="BF173"/>
    </row>
    <row r="174" spans="1:58">
      <c r="A174" t="s">
        <v>183</v>
      </c>
      <c r="B174" s="170" t="s">
        <v>251</v>
      </c>
      <c r="C174" t="s">
        <v>219</v>
      </c>
      <c r="D174" s="114">
        <v>0.51270713806152401</v>
      </c>
      <c r="E174" s="114">
        <f t="shared" si="4"/>
        <v>1.6423979997634881</v>
      </c>
      <c r="F174" s="114">
        <f t="shared" si="5"/>
        <v>7.7671542763709994E-2</v>
      </c>
      <c r="G174">
        <v>0.41059949994087203</v>
      </c>
      <c r="H174">
        <v>1.9417885690927499E-2</v>
      </c>
      <c r="I174">
        <v>18358</v>
      </c>
      <c r="J174">
        <v>2</v>
      </c>
      <c r="K174">
        <v>18356</v>
      </c>
      <c r="L174">
        <v>0</v>
      </c>
      <c r="M174">
        <v>2</v>
      </c>
      <c r="N174">
        <v>8</v>
      </c>
      <c r="O174">
        <v>18348</v>
      </c>
      <c r="P174">
        <v>0</v>
      </c>
      <c r="Q174"/>
      <c r="R174"/>
      <c r="S174"/>
      <c r="T174"/>
      <c r="U174"/>
      <c r="V174"/>
      <c r="W174"/>
      <c r="X174">
        <v>9108.7607421875</v>
      </c>
      <c r="Y174"/>
      <c r="Z174"/>
      <c r="AA174" t="s">
        <v>272</v>
      </c>
      <c r="AB174">
        <v>0.24995914312853701</v>
      </c>
      <c r="AC174"/>
      <c r="AD174"/>
      <c r="AE174">
        <v>0.67065125138348503</v>
      </c>
      <c r="AF174">
        <v>0</v>
      </c>
      <c r="AG174">
        <v>19.997385074756199</v>
      </c>
      <c r="AH174"/>
      <c r="AI174"/>
      <c r="AJ174">
        <v>46.923440157301101</v>
      </c>
      <c r="AK174">
        <v>0</v>
      </c>
      <c r="AL174">
        <v>10383.356933593799</v>
      </c>
      <c r="AM174">
        <v>4897.6179290990904</v>
      </c>
      <c r="AN174">
        <v>4898.2155692564602</v>
      </c>
      <c r="AO174"/>
      <c r="AP174"/>
      <c r="AQ174"/>
      <c r="AR174"/>
      <c r="AS174">
        <v>0.246432244777679</v>
      </c>
      <c r="AT174">
        <v>5.5627007037401199E-2</v>
      </c>
      <c r="AU174"/>
      <c r="AV174"/>
      <c r="AW174"/>
      <c r="AX174"/>
      <c r="AY174"/>
      <c r="AZ174"/>
      <c r="BA174">
        <v>0.45626054093416901</v>
      </c>
      <c r="BB174">
        <v>4.3657745322904097E-2</v>
      </c>
      <c r="BC174"/>
      <c r="BD174"/>
      <c r="BE174">
        <v>33.201537688796002</v>
      </c>
      <c r="BF174">
        <v>6.7932324607164603</v>
      </c>
    </row>
    <row r="175" spans="1:58">
      <c r="A175" t="s">
        <v>183</v>
      </c>
      <c r="B175" s="170" t="s">
        <v>251</v>
      </c>
      <c r="C175" t="s">
        <v>272</v>
      </c>
      <c r="D175" s="114">
        <v>2.0511636734008798</v>
      </c>
      <c r="E175" s="114">
        <f t="shared" si="4"/>
        <v>3.8412783145904559</v>
      </c>
      <c r="F175" s="114">
        <f t="shared" si="5"/>
        <v>0.92855358123779197</v>
      </c>
      <c r="G175">
        <v>0.96031957864761397</v>
      </c>
      <c r="H175">
        <v>0.23213839530944799</v>
      </c>
      <c r="I175">
        <v>18358</v>
      </c>
      <c r="J175">
        <v>8</v>
      </c>
      <c r="K175">
        <v>18350</v>
      </c>
      <c r="L175">
        <v>0</v>
      </c>
      <c r="M175">
        <v>2</v>
      </c>
      <c r="N175">
        <v>8</v>
      </c>
      <c r="O175">
        <v>18348</v>
      </c>
      <c r="P175">
        <v>0</v>
      </c>
      <c r="Q175"/>
      <c r="R175"/>
      <c r="S175"/>
      <c r="T175"/>
      <c r="U175"/>
      <c r="V175"/>
      <c r="W175"/>
      <c r="X175">
        <v>5945.74462890625</v>
      </c>
      <c r="Y175"/>
      <c r="Z175"/>
      <c r="AA175"/>
      <c r="AB175"/>
      <c r="AC175"/>
      <c r="AD175"/>
      <c r="AE175"/>
      <c r="AF175"/>
      <c r="AG175"/>
      <c r="AH175"/>
      <c r="AI175"/>
      <c r="AJ175"/>
      <c r="AK175"/>
      <c r="AL175">
        <v>6276.1076660156295</v>
      </c>
      <c r="AM175">
        <v>4308.9617137341402</v>
      </c>
      <c r="AN175">
        <v>4309.8189513208899</v>
      </c>
      <c r="AO175"/>
      <c r="AP175"/>
      <c r="AQ175"/>
      <c r="AR175"/>
      <c r="AS175">
        <v>0.71726459264755205</v>
      </c>
      <c r="AT175">
        <v>0.35149410367012002</v>
      </c>
      <c r="AU175"/>
      <c r="AV175"/>
      <c r="AW175"/>
      <c r="AX175"/>
      <c r="AY175"/>
      <c r="AZ175"/>
      <c r="BA175"/>
      <c r="BB175"/>
      <c r="BC175"/>
      <c r="BD175"/>
      <c r="BE175"/>
      <c r="BF175"/>
    </row>
    <row r="176" spans="1:58">
      <c r="A176" t="s">
        <v>273</v>
      </c>
      <c r="B176" s="170" t="s">
        <v>7</v>
      </c>
      <c r="C176" t="s">
        <v>219</v>
      </c>
      <c r="D176" s="114">
        <v>0</v>
      </c>
      <c r="E176" s="114">
        <f t="shared" si="4"/>
        <v>0.78315913677215598</v>
      </c>
      <c r="F176" s="114">
        <f t="shared" si="5"/>
        <v>0</v>
      </c>
      <c r="G176">
        <v>0.195789784193039</v>
      </c>
      <c r="H176">
        <v>0</v>
      </c>
      <c r="I176">
        <v>18004</v>
      </c>
      <c r="J176">
        <v>0</v>
      </c>
      <c r="K176">
        <v>18004</v>
      </c>
      <c r="L176">
        <v>0</v>
      </c>
      <c r="M176">
        <v>0</v>
      </c>
      <c r="N176">
        <v>1</v>
      </c>
      <c r="O176">
        <v>18003</v>
      </c>
      <c r="P176">
        <v>0</v>
      </c>
      <c r="Q176"/>
      <c r="R176"/>
      <c r="S176"/>
      <c r="T176"/>
      <c r="U176"/>
      <c r="V176"/>
      <c r="W176"/>
      <c r="X176">
        <v>9108.7607421875</v>
      </c>
      <c r="Y176"/>
      <c r="Z176"/>
      <c r="AA176" t="s">
        <v>272</v>
      </c>
      <c r="AB176"/>
      <c r="AC176"/>
      <c r="AD176"/>
      <c r="AE176"/>
      <c r="AF176"/>
      <c r="AG176"/>
      <c r="AH176"/>
      <c r="AI176"/>
      <c r="AJ176"/>
      <c r="AK176"/>
      <c r="AL176">
        <v>0</v>
      </c>
      <c r="AM176">
        <v>4535.0301190257396</v>
      </c>
      <c r="AN176">
        <v>4535.0301190257596</v>
      </c>
      <c r="AO176"/>
      <c r="AP176"/>
      <c r="AQ176"/>
      <c r="AR176"/>
      <c r="AS176">
        <v>8.9460648596286801E-2</v>
      </c>
      <c r="AT176">
        <v>0</v>
      </c>
      <c r="AU176"/>
      <c r="AV176"/>
      <c r="AW176"/>
      <c r="AX176"/>
      <c r="AY176"/>
      <c r="AZ176"/>
      <c r="BA176"/>
      <c r="BB176"/>
      <c r="BC176"/>
      <c r="BD176"/>
      <c r="BE176"/>
      <c r="BF176"/>
    </row>
    <row r="177" spans="1:58">
      <c r="A177" t="s">
        <v>273</v>
      </c>
      <c r="B177" s="170" t="s">
        <v>7</v>
      </c>
      <c r="C177" t="s">
        <v>272</v>
      </c>
      <c r="D177" s="114">
        <v>0.26138708591461202</v>
      </c>
      <c r="E177" s="114">
        <f t="shared" si="4"/>
        <v>1.2485157251358041</v>
      </c>
      <c r="F177" s="114">
        <f t="shared" si="5"/>
        <v>1.097796484827996E-2</v>
      </c>
      <c r="G177">
        <v>0.31212893128395103</v>
      </c>
      <c r="H177">
        <v>2.74449121206999E-3</v>
      </c>
      <c r="I177">
        <v>18004</v>
      </c>
      <c r="J177">
        <v>1</v>
      </c>
      <c r="K177">
        <v>18003</v>
      </c>
      <c r="L177">
        <v>0</v>
      </c>
      <c r="M177">
        <v>0</v>
      </c>
      <c r="N177">
        <v>1</v>
      </c>
      <c r="O177">
        <v>18003</v>
      </c>
      <c r="P177">
        <v>0</v>
      </c>
      <c r="Q177"/>
      <c r="R177"/>
      <c r="S177"/>
      <c r="T177"/>
      <c r="U177"/>
      <c r="V177"/>
      <c r="W177"/>
      <c r="X177">
        <v>5945.74462890625</v>
      </c>
      <c r="Y177"/>
      <c r="Z177"/>
      <c r="AA177"/>
      <c r="AB177"/>
      <c r="AC177"/>
      <c r="AD177"/>
      <c r="AE177"/>
      <c r="AF177"/>
      <c r="AG177"/>
      <c r="AH177"/>
      <c r="AI177"/>
      <c r="AJ177"/>
      <c r="AK177"/>
      <c r="AL177">
        <v>8156.7958984375</v>
      </c>
      <c r="AM177">
        <v>4122.09378746934</v>
      </c>
      <c r="AN177">
        <v>4122.3178877865303</v>
      </c>
      <c r="AO177"/>
      <c r="AP177"/>
      <c r="AQ177"/>
      <c r="AR177"/>
      <c r="AS177">
        <v>0.16265483200550099</v>
      </c>
      <c r="AT177">
        <v>1.7708616331219701E-2</v>
      </c>
      <c r="AU177"/>
      <c r="AV177"/>
      <c r="AW177"/>
      <c r="AX177"/>
      <c r="AY177"/>
      <c r="AZ177"/>
      <c r="BA177"/>
      <c r="BB177"/>
      <c r="BC177"/>
      <c r="BD177"/>
      <c r="BE177"/>
      <c r="BF177"/>
    </row>
    <row r="178" spans="1:58">
      <c r="A178" t="s">
        <v>274</v>
      </c>
      <c r="B178" s="170"/>
      <c r="C178" t="s">
        <v>255</v>
      </c>
      <c r="D178" s="114">
        <v>23492.45</v>
      </c>
      <c r="E178" s="114">
        <f t="shared" si="4"/>
        <v>24404.158203125</v>
      </c>
      <c r="F178" s="114">
        <f t="shared" si="5"/>
        <v>22729.03125</v>
      </c>
      <c r="G178">
        <v>6101.03955078125</v>
      </c>
      <c r="H178">
        <v>5682.2578125</v>
      </c>
      <c r="I178">
        <v>18112</v>
      </c>
      <c r="J178">
        <v>17989</v>
      </c>
      <c r="K178">
        <v>123</v>
      </c>
      <c r="L178">
        <v>12</v>
      </c>
      <c r="M178">
        <v>17977</v>
      </c>
      <c r="N178">
        <v>0</v>
      </c>
      <c r="O178">
        <v>123</v>
      </c>
      <c r="P178">
        <v>0.77972206948775902</v>
      </c>
      <c r="Q178"/>
      <c r="R178"/>
      <c r="S178"/>
      <c r="T178"/>
      <c r="U178"/>
      <c r="V178"/>
      <c r="W178"/>
      <c r="X178">
        <v>9108.7607421875</v>
      </c>
      <c r="Y178"/>
      <c r="Z178"/>
      <c r="AA178" t="s">
        <v>258</v>
      </c>
      <c r="AB178">
        <v>7532.3148412047904</v>
      </c>
      <c r="AC178"/>
      <c r="AD178"/>
      <c r="AE178">
        <v>11872.828305049799</v>
      </c>
      <c r="AF178">
        <v>3191.80137735983</v>
      </c>
      <c r="AG178">
        <v>99.986725631132103</v>
      </c>
      <c r="AH178"/>
      <c r="AI178"/>
      <c r="AJ178">
        <v>99.994374000808605</v>
      </c>
      <c r="AK178">
        <v>99.9790772614556</v>
      </c>
      <c r="AL178">
        <v>10580.793605369499</v>
      </c>
      <c r="AM178">
        <v>4771.8598394626497</v>
      </c>
      <c r="AN178">
        <v>10541.3446845874</v>
      </c>
      <c r="AO178"/>
      <c r="AP178"/>
      <c r="AQ178"/>
      <c r="AR178"/>
      <c r="AS178">
        <v>5983.8857421875</v>
      </c>
      <c r="AT178">
        <v>5771.87744140625</v>
      </c>
      <c r="AU178"/>
      <c r="AV178"/>
      <c r="AW178"/>
      <c r="AX178"/>
      <c r="AY178"/>
      <c r="AZ178"/>
      <c r="BA178">
        <v>9719.7951778021798</v>
      </c>
      <c r="BB178">
        <v>5344.8345046074</v>
      </c>
      <c r="BC178"/>
      <c r="BD178"/>
      <c r="BE178">
        <v>99.990580165489305</v>
      </c>
      <c r="BF178">
        <v>99.9828710967749</v>
      </c>
    </row>
    <row r="179" spans="1:58">
      <c r="A179" t="s">
        <v>274</v>
      </c>
      <c r="B179" s="170"/>
      <c r="C179" t="s">
        <v>258</v>
      </c>
      <c r="D179" s="114">
        <v>3.1188884735107401</v>
      </c>
      <c r="E179" s="114">
        <f t="shared" si="4"/>
        <v>5.2494969367980797</v>
      </c>
      <c r="F179" s="114">
        <f t="shared" si="5"/>
        <v>1.6618502140045159</v>
      </c>
      <c r="G179">
        <v>1.3123742341995199</v>
      </c>
      <c r="H179">
        <v>0.41546255350112898</v>
      </c>
      <c r="I179">
        <v>18112</v>
      </c>
      <c r="J179">
        <v>12</v>
      </c>
      <c r="K179">
        <v>18100</v>
      </c>
      <c r="L179">
        <v>12</v>
      </c>
      <c r="M179">
        <v>17977</v>
      </c>
      <c r="N179">
        <v>0</v>
      </c>
      <c r="O179">
        <v>123</v>
      </c>
      <c r="P179">
        <v>0.77972206948775902</v>
      </c>
      <c r="Q179"/>
      <c r="R179"/>
      <c r="S179"/>
      <c r="T179"/>
      <c r="U179"/>
      <c r="V179"/>
      <c r="W179"/>
      <c r="X179">
        <v>5945.74462890625</v>
      </c>
      <c r="Y179"/>
      <c r="Z179"/>
      <c r="AA179"/>
      <c r="AB179"/>
      <c r="AC179"/>
      <c r="AD179"/>
      <c r="AE179"/>
      <c r="AF179"/>
      <c r="AG179"/>
      <c r="AH179"/>
      <c r="AI179"/>
      <c r="AJ179"/>
      <c r="AK179"/>
      <c r="AL179">
        <v>6355.8238118489598</v>
      </c>
      <c r="AM179">
        <v>5096.2930523782798</v>
      </c>
      <c r="AN179">
        <v>5097.1275471394001</v>
      </c>
      <c r="AO179"/>
      <c r="AP179"/>
      <c r="AQ179"/>
      <c r="AR179"/>
      <c r="AS179">
        <v>1.0274568796157799</v>
      </c>
      <c r="AT179">
        <v>0.57544988393783603</v>
      </c>
      <c r="AU179"/>
      <c r="AV179"/>
      <c r="AW179"/>
      <c r="AX179"/>
      <c r="AY179"/>
      <c r="AZ179"/>
      <c r="BA179"/>
      <c r="BB179"/>
      <c r="BC179"/>
      <c r="BD179"/>
      <c r="BE179"/>
      <c r="BF179"/>
    </row>
    <row r="180" spans="1:58">
      <c r="A180" t="s">
        <v>275</v>
      </c>
      <c r="B180" s="170"/>
      <c r="C180" t="s">
        <v>255</v>
      </c>
      <c r="D180" s="114">
        <v>0</v>
      </c>
      <c r="E180" s="114">
        <f t="shared" si="4"/>
        <v>0.85913419723510798</v>
      </c>
      <c r="F180" s="114">
        <f t="shared" si="5"/>
        <v>0</v>
      </c>
      <c r="G180">
        <v>0.21478354930877699</v>
      </c>
      <c r="H180">
        <v>0</v>
      </c>
      <c r="I180">
        <v>16412</v>
      </c>
      <c r="J180">
        <v>0</v>
      </c>
      <c r="K180">
        <v>16412</v>
      </c>
      <c r="L180">
        <v>0</v>
      </c>
      <c r="M180">
        <v>0</v>
      </c>
      <c r="N180">
        <v>16405</v>
      </c>
      <c r="O180">
        <v>7</v>
      </c>
      <c r="P180">
        <v>0</v>
      </c>
      <c r="Q180"/>
      <c r="R180"/>
      <c r="S180"/>
      <c r="T180"/>
      <c r="U180"/>
      <c r="V180"/>
      <c r="W180"/>
      <c r="X180">
        <v>9108.7607421875</v>
      </c>
      <c r="Y180"/>
      <c r="Z180"/>
      <c r="AA180" t="s">
        <v>258</v>
      </c>
      <c r="AB180"/>
      <c r="AC180"/>
      <c r="AD180"/>
      <c r="AE180"/>
      <c r="AF180"/>
      <c r="AG180"/>
      <c r="AH180"/>
      <c r="AI180"/>
      <c r="AJ180"/>
      <c r="AK180"/>
      <c r="AL180">
        <v>0</v>
      </c>
      <c r="AM180">
        <v>6051.3800173486798</v>
      </c>
      <c r="AN180">
        <v>6051.3800173486798</v>
      </c>
      <c r="AO180"/>
      <c r="AP180"/>
      <c r="AQ180"/>
      <c r="AR180"/>
      <c r="AS180">
        <v>9.8138883709907504E-2</v>
      </c>
      <c r="AT180">
        <v>0</v>
      </c>
      <c r="AU180"/>
      <c r="AV180"/>
      <c r="AW180"/>
      <c r="AX180"/>
      <c r="AY180"/>
      <c r="AZ180"/>
      <c r="BA180"/>
      <c r="BB180"/>
      <c r="BC180"/>
      <c r="BD180"/>
      <c r="BE180"/>
      <c r="BF180"/>
    </row>
    <row r="181" spans="1:58">
      <c r="A181" t="s">
        <v>275</v>
      </c>
      <c r="B181" s="170"/>
      <c r="C181" t="s">
        <v>258</v>
      </c>
      <c r="D181" s="114">
        <v>36516.981249999997</v>
      </c>
      <c r="E181" s="114">
        <f t="shared" si="4"/>
        <v>40545.22265625</v>
      </c>
      <c r="F181" s="114">
        <f t="shared" si="5"/>
        <v>33380.4609375</v>
      </c>
      <c r="G181">
        <v>10136.3056640625</v>
      </c>
      <c r="H181">
        <v>8345.115234375</v>
      </c>
      <c r="I181">
        <v>16412</v>
      </c>
      <c r="J181">
        <v>16405</v>
      </c>
      <c r="K181">
        <v>7</v>
      </c>
      <c r="L181">
        <v>0</v>
      </c>
      <c r="M181">
        <v>0</v>
      </c>
      <c r="N181">
        <v>16405</v>
      </c>
      <c r="O181">
        <v>7</v>
      </c>
      <c r="P181">
        <v>0</v>
      </c>
      <c r="Q181"/>
      <c r="R181"/>
      <c r="S181"/>
      <c r="T181"/>
      <c r="U181"/>
      <c r="V181"/>
      <c r="W181"/>
      <c r="X181">
        <v>5945.74462890625</v>
      </c>
      <c r="Y181"/>
      <c r="Z181"/>
      <c r="AA181"/>
      <c r="AB181"/>
      <c r="AC181"/>
      <c r="AD181"/>
      <c r="AE181"/>
      <c r="AF181"/>
      <c r="AG181"/>
      <c r="AH181"/>
      <c r="AI181"/>
      <c r="AJ181"/>
      <c r="AK181"/>
      <c r="AL181">
        <v>6646.78991089797</v>
      </c>
      <c r="AM181">
        <v>4598.6201171875</v>
      </c>
      <c r="AN181">
        <v>6645.9163312881701</v>
      </c>
      <c r="AO181"/>
      <c r="AP181"/>
      <c r="AQ181"/>
      <c r="AR181"/>
      <c r="AS181">
        <v>9607.1875</v>
      </c>
      <c r="AT181">
        <v>8708.2158203125</v>
      </c>
      <c r="AU181"/>
      <c r="AV181"/>
      <c r="AW181"/>
      <c r="AX181"/>
      <c r="AY181"/>
      <c r="AZ181"/>
      <c r="BA181"/>
      <c r="BB181"/>
      <c r="BC181"/>
      <c r="BD181"/>
      <c r="BE181"/>
      <c r="BF181"/>
    </row>
  </sheetData>
  <autoFilter ref="A1:BI1" xr:uid="{DCB42000-515F-4F4C-9CFE-00BE03AB384A}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F33"/>
  <sheetViews>
    <sheetView workbookViewId="0">
      <selection activeCell="D1" sqref="D1"/>
    </sheetView>
  </sheetViews>
  <sheetFormatPr defaultColWidth="10.6640625" defaultRowHeight="15.5"/>
  <sheetData>
    <row r="1" spans="1:58">
      <c r="A1" t="s">
        <v>40</v>
      </c>
      <c r="B1" t="s">
        <v>41</v>
      </c>
      <c r="C1" t="s">
        <v>42</v>
      </c>
      <c r="D1" s="168" t="s">
        <v>43</v>
      </c>
      <c r="E1" t="s">
        <v>44</v>
      </c>
      <c r="F1" t="s">
        <v>45</v>
      </c>
      <c r="G1" t="s">
        <v>46</v>
      </c>
      <c r="H1" t="s">
        <v>47</v>
      </c>
      <c r="I1" t="s">
        <v>48</v>
      </c>
      <c r="J1" t="s">
        <v>49</v>
      </c>
      <c r="K1" t="s">
        <v>50</v>
      </c>
      <c r="L1" t="s">
        <v>51</v>
      </c>
      <c r="M1" t="s">
        <v>52</v>
      </c>
      <c r="N1" t="s">
        <v>53</v>
      </c>
      <c r="O1" t="s">
        <v>54</v>
      </c>
      <c r="P1" t="s">
        <v>55</v>
      </c>
      <c r="Q1" t="s">
        <v>56</v>
      </c>
      <c r="R1" t="s">
        <v>57</v>
      </c>
      <c r="S1" t="s">
        <v>58</v>
      </c>
      <c r="T1" t="s">
        <v>59</v>
      </c>
      <c r="U1" t="s">
        <v>60</v>
      </c>
      <c r="V1" t="s">
        <v>61</v>
      </c>
      <c r="W1" t="s">
        <v>62</v>
      </c>
      <c r="X1" t="s">
        <v>63</v>
      </c>
      <c r="Y1" t="s">
        <v>64</v>
      </c>
      <c r="Z1" t="s">
        <v>65</v>
      </c>
      <c r="AA1" t="s">
        <v>66</v>
      </c>
      <c r="AB1" t="s">
        <v>67</v>
      </c>
      <c r="AC1" t="s">
        <v>68</v>
      </c>
      <c r="AD1" t="s">
        <v>69</v>
      </c>
      <c r="AE1" t="s">
        <v>70</v>
      </c>
      <c r="AF1" t="s">
        <v>71</v>
      </c>
      <c r="AG1" t="s">
        <v>72</v>
      </c>
      <c r="AH1" t="s">
        <v>73</v>
      </c>
      <c r="AI1" t="s">
        <v>74</v>
      </c>
      <c r="AJ1" t="s">
        <v>75</v>
      </c>
      <c r="AK1" t="s">
        <v>76</v>
      </c>
      <c r="AL1" t="s">
        <v>77</v>
      </c>
      <c r="AM1" t="s">
        <v>78</v>
      </c>
      <c r="AN1" t="s">
        <v>79</v>
      </c>
      <c r="AO1" t="s">
        <v>80</v>
      </c>
      <c r="AP1" t="s">
        <v>81</v>
      </c>
      <c r="AQ1" t="s">
        <v>82</v>
      </c>
      <c r="AR1" t="s">
        <v>83</v>
      </c>
      <c r="AS1" t="s">
        <v>84</v>
      </c>
      <c r="AT1" t="s">
        <v>85</v>
      </c>
      <c r="AU1" t="s">
        <v>86</v>
      </c>
      <c r="AV1" t="s">
        <v>87</v>
      </c>
      <c r="AW1" t="s">
        <v>88</v>
      </c>
      <c r="AX1" t="s">
        <v>89</v>
      </c>
      <c r="AY1" t="s">
        <v>90</v>
      </c>
      <c r="AZ1" t="s">
        <v>91</v>
      </c>
      <c r="BA1" t="s">
        <v>92</v>
      </c>
      <c r="BB1" t="s">
        <v>93</v>
      </c>
      <c r="BC1" t="s">
        <v>94</v>
      </c>
      <c r="BD1" t="s">
        <v>95</v>
      </c>
      <c r="BE1" t="s">
        <v>96</v>
      </c>
      <c r="BF1" t="s">
        <v>97</v>
      </c>
    </row>
    <row r="2" spans="1:58">
      <c r="A2" t="s">
        <v>116</v>
      </c>
      <c r="B2" t="s">
        <v>238</v>
      </c>
      <c r="C2" t="s">
        <v>117</v>
      </c>
      <c r="D2">
        <v>4.8854885101318404</v>
      </c>
      <c r="E2">
        <f t="shared" ref="E2:E33" si="0">G2*4</f>
        <v>7.43798732757568</v>
      </c>
      <c r="F2">
        <f t="shared" ref="F2:F33" si="1">H2*4</f>
        <v>2.9972889423370361</v>
      </c>
      <c r="G2">
        <v>1.85949683189392</v>
      </c>
      <c r="H2">
        <v>0.74932223558425903</v>
      </c>
      <c r="I2">
        <v>18311</v>
      </c>
      <c r="J2">
        <v>19</v>
      </c>
      <c r="K2">
        <v>18292</v>
      </c>
      <c r="L2">
        <v>0</v>
      </c>
      <c r="M2">
        <v>0</v>
      </c>
      <c r="N2">
        <v>0</v>
      </c>
      <c r="O2">
        <v>0</v>
      </c>
      <c r="X2">
        <v>5200.5048828125</v>
      </c>
      <c r="AL2">
        <v>6331.8033254522998</v>
      </c>
      <c r="AM2">
        <v>3911.31145500819</v>
      </c>
      <c r="AN2">
        <v>3913.8230243128901</v>
      </c>
      <c r="AS2">
        <v>1.5232465267181401</v>
      </c>
      <c r="AT2">
        <v>0.96233534812927202</v>
      </c>
    </row>
    <row r="3" spans="1:58">
      <c r="A3" t="s">
        <v>98</v>
      </c>
      <c r="B3" t="s">
        <v>238</v>
      </c>
      <c r="C3" t="s">
        <v>99</v>
      </c>
      <c r="D3">
        <v>8.3637626647949208</v>
      </c>
      <c r="E3">
        <f t="shared" si="0"/>
        <v>11.56366252899168</v>
      </c>
      <c r="F3">
        <f t="shared" si="1"/>
        <v>5.8178305625915598</v>
      </c>
      <c r="G3">
        <v>2.8909156322479199</v>
      </c>
      <c r="H3">
        <v>1.45445764064789</v>
      </c>
      <c r="I3">
        <v>18584</v>
      </c>
      <c r="J3">
        <v>33</v>
      </c>
      <c r="K3">
        <v>18551</v>
      </c>
      <c r="L3">
        <v>0</v>
      </c>
      <c r="M3">
        <v>0</v>
      </c>
      <c r="N3">
        <v>0</v>
      </c>
      <c r="O3">
        <v>0</v>
      </c>
      <c r="X3">
        <v>5705.5556640625</v>
      </c>
      <c r="AL3">
        <v>6626.7257339015196</v>
      </c>
      <c r="AM3">
        <v>5063.4446404190603</v>
      </c>
      <c r="AN3">
        <v>5066.2205915644099</v>
      </c>
      <c r="AS3">
        <v>2.4755711555481001</v>
      </c>
      <c r="AT3">
        <v>1.7484689950943</v>
      </c>
    </row>
    <row r="4" spans="1:58">
      <c r="A4" t="s">
        <v>118</v>
      </c>
      <c r="B4" t="s">
        <v>239</v>
      </c>
      <c r="C4" t="s">
        <v>117</v>
      </c>
      <c r="D4">
        <v>6.15581359863282</v>
      </c>
      <c r="E4">
        <f t="shared" si="0"/>
        <v>8.8467750549316406</v>
      </c>
      <c r="F4">
        <f t="shared" si="1"/>
        <v>4.07590532302856</v>
      </c>
      <c r="G4">
        <v>2.2116937637329102</v>
      </c>
      <c r="H4">
        <v>1.01897633075714</v>
      </c>
      <c r="I4">
        <v>19889</v>
      </c>
      <c r="J4">
        <v>26</v>
      </c>
      <c r="K4">
        <v>19863</v>
      </c>
      <c r="L4">
        <v>0</v>
      </c>
      <c r="M4">
        <v>0</v>
      </c>
      <c r="N4">
        <v>0</v>
      </c>
      <c r="O4">
        <v>0</v>
      </c>
      <c r="X4">
        <v>5200.5048828125</v>
      </c>
      <c r="AL4">
        <v>6477.12163837139</v>
      </c>
      <c r="AM4">
        <v>3992.1694064793101</v>
      </c>
      <c r="AN4">
        <v>3995.41787337202</v>
      </c>
      <c r="AS4">
        <v>1.8603160381317101</v>
      </c>
      <c r="AT4">
        <v>1.25699687004089</v>
      </c>
    </row>
    <row r="5" spans="1:58">
      <c r="A5" t="s">
        <v>100</v>
      </c>
      <c r="B5" t="s">
        <v>239</v>
      </c>
      <c r="C5" t="s">
        <v>99</v>
      </c>
      <c r="D5">
        <v>10.1256248474121</v>
      </c>
      <c r="E5">
        <f t="shared" si="0"/>
        <v>13.609064102172839</v>
      </c>
      <c r="F5">
        <f t="shared" si="1"/>
        <v>7.2955975532531596</v>
      </c>
      <c r="G5">
        <v>3.4022660255432098</v>
      </c>
      <c r="H5">
        <v>1.8238993883132899</v>
      </c>
      <c r="I5">
        <v>18610</v>
      </c>
      <c r="J5">
        <v>40</v>
      </c>
      <c r="K5">
        <v>18570</v>
      </c>
      <c r="L5">
        <v>0</v>
      </c>
      <c r="M5">
        <v>0</v>
      </c>
      <c r="N5">
        <v>0</v>
      </c>
      <c r="O5">
        <v>0</v>
      </c>
      <c r="X5">
        <v>5705.5556640625</v>
      </c>
      <c r="AL5">
        <v>6752.2005249023396</v>
      </c>
      <c r="AM5">
        <v>5170.9595037358604</v>
      </c>
      <c r="AN5">
        <v>5174.3581948076799</v>
      </c>
      <c r="AS5">
        <v>2.9520206451415998</v>
      </c>
      <c r="AT5">
        <v>2.1528677940368701</v>
      </c>
    </row>
    <row r="6" spans="1:58">
      <c r="A6" t="s">
        <v>119</v>
      </c>
      <c r="B6" t="s">
        <v>240</v>
      </c>
      <c r="C6" t="s">
        <v>117</v>
      </c>
      <c r="D6">
        <v>23.434419250488197</v>
      </c>
      <c r="E6">
        <f t="shared" si="0"/>
        <v>28.636003494262681</v>
      </c>
      <c r="F6">
        <f t="shared" si="1"/>
        <v>18.907434463500959</v>
      </c>
      <c r="G6">
        <v>7.1590008735656703</v>
      </c>
      <c r="H6">
        <v>4.7268586158752397</v>
      </c>
      <c r="I6">
        <v>18118</v>
      </c>
      <c r="J6">
        <v>90</v>
      </c>
      <c r="K6">
        <v>18028</v>
      </c>
      <c r="L6">
        <v>0</v>
      </c>
      <c r="M6">
        <v>0</v>
      </c>
      <c r="N6">
        <v>0</v>
      </c>
      <c r="O6">
        <v>0</v>
      </c>
      <c r="X6">
        <v>5200.5048828125</v>
      </c>
      <c r="AL6">
        <v>6377.9761447482597</v>
      </c>
      <c r="AM6">
        <v>3954.0813353246299</v>
      </c>
      <c r="AN6">
        <v>3966.12187693232</v>
      </c>
      <c r="AS6">
        <v>6.4968056678771999</v>
      </c>
      <c r="AT6">
        <v>5.2638640403747603</v>
      </c>
    </row>
    <row r="7" spans="1:58">
      <c r="A7" t="s">
        <v>101</v>
      </c>
      <c r="B7" t="s">
        <v>240</v>
      </c>
      <c r="C7" t="s">
        <v>99</v>
      </c>
      <c r="D7">
        <v>26.140466308593801</v>
      </c>
      <c r="E7">
        <f t="shared" si="0"/>
        <v>31.096183776855479</v>
      </c>
      <c r="F7">
        <f t="shared" si="1"/>
        <v>21.189958572387681</v>
      </c>
      <c r="G7">
        <v>7.7740459442138699</v>
      </c>
      <c r="H7">
        <v>5.2974896430969203</v>
      </c>
      <c r="I7">
        <v>19316</v>
      </c>
      <c r="J7">
        <v>107</v>
      </c>
      <c r="K7">
        <v>19209</v>
      </c>
      <c r="L7">
        <v>0</v>
      </c>
      <c r="M7">
        <v>0</v>
      </c>
      <c r="N7">
        <v>0</v>
      </c>
      <c r="O7">
        <v>0</v>
      </c>
      <c r="X7">
        <v>5705.5556640625</v>
      </c>
      <c r="AL7">
        <v>6879.96044921875</v>
      </c>
      <c r="AM7">
        <v>5219.4274724535098</v>
      </c>
      <c r="AN7">
        <v>5228.6259104589899</v>
      </c>
      <c r="AS7">
        <v>7.1670603752136204</v>
      </c>
      <c r="AT7">
        <v>5.9035115242004403</v>
      </c>
    </row>
    <row r="8" spans="1:58">
      <c r="A8" t="s">
        <v>120</v>
      </c>
      <c r="B8" t="s">
        <v>241</v>
      </c>
      <c r="C8" t="s">
        <v>117</v>
      </c>
      <c r="D8">
        <v>22.849502563476598</v>
      </c>
      <c r="E8">
        <f t="shared" si="0"/>
        <v>27.832881927490241</v>
      </c>
      <c r="F8">
        <f t="shared" si="1"/>
        <v>18.502504348754879</v>
      </c>
      <c r="G8">
        <v>6.9582204818725604</v>
      </c>
      <c r="H8">
        <v>4.6256260871887198</v>
      </c>
      <c r="I8">
        <v>19200</v>
      </c>
      <c r="J8">
        <v>93</v>
      </c>
      <c r="K8">
        <v>19107</v>
      </c>
      <c r="L8">
        <v>0</v>
      </c>
      <c r="M8">
        <v>0</v>
      </c>
      <c r="N8">
        <v>0</v>
      </c>
      <c r="O8">
        <v>0</v>
      </c>
      <c r="X8">
        <v>5200.5048828125</v>
      </c>
      <c r="AL8">
        <v>6292.3671875</v>
      </c>
      <c r="AM8">
        <v>3883.9050163915499</v>
      </c>
      <c r="AN8">
        <v>3895.5710050328598</v>
      </c>
      <c r="AS8">
        <v>6.32413673400879</v>
      </c>
      <c r="AT8">
        <v>5.1416110992431596</v>
      </c>
    </row>
    <row r="9" spans="1:58">
      <c r="A9" t="s">
        <v>102</v>
      </c>
      <c r="B9" t="s">
        <v>241</v>
      </c>
      <c r="C9" t="s">
        <v>99</v>
      </c>
      <c r="D9">
        <v>34.499719238281202</v>
      </c>
      <c r="E9">
        <f t="shared" si="0"/>
        <v>40.099288940429602</v>
      </c>
      <c r="F9">
        <f t="shared" si="1"/>
        <v>28.906806945800799</v>
      </c>
      <c r="G9">
        <v>10.024822235107401</v>
      </c>
      <c r="H9">
        <v>7.2267017364501998</v>
      </c>
      <c r="I9">
        <v>19988</v>
      </c>
      <c r="J9">
        <v>146</v>
      </c>
      <c r="K9">
        <v>19842</v>
      </c>
      <c r="L9">
        <v>0</v>
      </c>
      <c r="M9">
        <v>0</v>
      </c>
      <c r="N9">
        <v>0</v>
      </c>
      <c r="O9">
        <v>0</v>
      </c>
      <c r="X9">
        <v>5705.5556640625</v>
      </c>
      <c r="AL9">
        <v>6742.4845890410998</v>
      </c>
      <c r="AM9">
        <v>5067.6032752002502</v>
      </c>
      <c r="AN9">
        <v>5079.83724917565</v>
      </c>
      <c r="AS9">
        <v>9.3389520645141602</v>
      </c>
      <c r="AT9">
        <v>7.9113402366638201</v>
      </c>
    </row>
    <row r="10" spans="1:58">
      <c r="A10" t="s">
        <v>121</v>
      </c>
      <c r="B10" t="s">
        <v>242</v>
      </c>
      <c r="C10" t="s">
        <v>117</v>
      </c>
      <c r="D10">
        <v>45.152328491211001</v>
      </c>
      <c r="E10">
        <f t="shared" si="0"/>
        <v>51.809017181396399</v>
      </c>
      <c r="F10">
        <f t="shared" si="1"/>
        <v>38.505039215087884</v>
      </c>
      <c r="G10">
        <v>12.9522542953491</v>
      </c>
      <c r="H10">
        <v>9.6262598037719709</v>
      </c>
      <c r="I10">
        <v>18536</v>
      </c>
      <c r="J10">
        <v>177</v>
      </c>
      <c r="K10">
        <v>18359</v>
      </c>
      <c r="L10">
        <v>0</v>
      </c>
      <c r="M10">
        <v>0</v>
      </c>
      <c r="N10">
        <v>0</v>
      </c>
      <c r="O10">
        <v>0</v>
      </c>
      <c r="X10">
        <v>5200.5048828125</v>
      </c>
      <c r="AL10">
        <v>6311.5625634489797</v>
      </c>
      <c r="AM10">
        <v>3918.9547504853299</v>
      </c>
      <c r="AN10">
        <v>3941.8017284144698</v>
      </c>
      <c r="AS10">
        <v>12.1368551254272</v>
      </c>
      <c r="AT10">
        <v>10.439920425415</v>
      </c>
    </row>
    <row r="11" spans="1:58">
      <c r="A11" t="s">
        <v>103</v>
      </c>
      <c r="B11" t="s">
        <v>242</v>
      </c>
      <c r="C11" t="s">
        <v>99</v>
      </c>
      <c r="D11">
        <v>63.08837890625</v>
      </c>
      <c r="E11">
        <f t="shared" si="0"/>
        <v>70.79305267334</v>
      </c>
      <c r="F11">
        <f t="shared" si="1"/>
        <v>55.396297454833999</v>
      </c>
      <c r="G11">
        <v>17.698263168335</v>
      </c>
      <c r="H11">
        <v>13.8490743637085</v>
      </c>
      <c r="I11">
        <v>19374</v>
      </c>
      <c r="J11">
        <v>258</v>
      </c>
      <c r="K11">
        <v>19116</v>
      </c>
      <c r="L11">
        <v>0</v>
      </c>
      <c r="M11">
        <v>0</v>
      </c>
      <c r="N11">
        <v>0</v>
      </c>
      <c r="O11">
        <v>0</v>
      </c>
      <c r="X11">
        <v>5705.5556640625</v>
      </c>
      <c r="AL11">
        <v>6786.26844491885</v>
      </c>
      <c r="AM11">
        <v>5094.7591331531403</v>
      </c>
      <c r="AN11">
        <v>5117.2846520153198</v>
      </c>
      <c r="AS11">
        <v>16.754438400268601</v>
      </c>
      <c r="AT11">
        <v>14.790569305419901</v>
      </c>
    </row>
    <row r="12" spans="1:58">
      <c r="A12" t="s">
        <v>122</v>
      </c>
      <c r="B12" t="s">
        <v>243</v>
      </c>
      <c r="C12" t="s">
        <v>117</v>
      </c>
      <c r="D12">
        <v>41.261062622070398</v>
      </c>
      <c r="E12">
        <f t="shared" si="0"/>
        <v>47.599704742431598</v>
      </c>
      <c r="F12">
        <f t="shared" si="1"/>
        <v>34.930938720703118</v>
      </c>
      <c r="G12">
        <v>11.899926185607899</v>
      </c>
      <c r="H12">
        <v>8.7327346801757795</v>
      </c>
      <c r="I12">
        <v>18672</v>
      </c>
      <c r="J12">
        <v>163</v>
      </c>
      <c r="K12">
        <v>18509</v>
      </c>
      <c r="L12">
        <v>0</v>
      </c>
      <c r="M12">
        <v>0</v>
      </c>
      <c r="N12">
        <v>0</v>
      </c>
      <c r="O12">
        <v>0</v>
      </c>
      <c r="X12">
        <v>5200.5048828125</v>
      </c>
      <c r="AL12">
        <v>6375.1336482697498</v>
      </c>
      <c r="AM12">
        <v>3967.8600868712701</v>
      </c>
      <c r="AN12">
        <v>3988.8747393192202</v>
      </c>
      <c r="AS12">
        <v>11.123498916626</v>
      </c>
      <c r="AT12">
        <v>9.5075864791870099</v>
      </c>
    </row>
    <row r="13" spans="1:58">
      <c r="A13" t="s">
        <v>104</v>
      </c>
      <c r="B13" t="s">
        <v>243</v>
      </c>
      <c r="C13" t="s">
        <v>99</v>
      </c>
      <c r="D13">
        <v>43.7328918457032</v>
      </c>
      <c r="E13">
        <f t="shared" si="0"/>
        <v>50.311660766601598</v>
      </c>
      <c r="F13">
        <f t="shared" si="1"/>
        <v>37.163303375244162</v>
      </c>
      <c r="G13">
        <v>12.5779151916504</v>
      </c>
      <c r="H13">
        <v>9.2908258438110405</v>
      </c>
      <c r="I13">
        <v>18378</v>
      </c>
      <c r="J13">
        <v>170</v>
      </c>
      <c r="K13">
        <v>18208</v>
      </c>
      <c r="L13">
        <v>0</v>
      </c>
      <c r="M13">
        <v>0</v>
      </c>
      <c r="N13">
        <v>0</v>
      </c>
      <c r="O13">
        <v>0</v>
      </c>
      <c r="X13">
        <v>5705.5556640625</v>
      </c>
      <c r="AL13">
        <v>6718.1623937270197</v>
      </c>
      <c r="AM13">
        <v>5067.1031153030299</v>
      </c>
      <c r="AN13">
        <v>5082.3757280645896</v>
      </c>
      <c r="AS13">
        <v>11.7720642089844</v>
      </c>
      <c r="AT13">
        <v>10.094977378845201</v>
      </c>
    </row>
    <row r="14" spans="1:58">
      <c r="A14" t="s">
        <v>123</v>
      </c>
      <c r="B14" t="s">
        <v>244</v>
      </c>
      <c r="C14" t="s">
        <v>117</v>
      </c>
      <c r="D14">
        <v>30.217718505859398</v>
      </c>
      <c r="E14">
        <f t="shared" si="0"/>
        <v>35.356140136718757</v>
      </c>
      <c r="F14">
        <f t="shared" si="1"/>
        <v>25.084901809692401</v>
      </c>
      <c r="G14">
        <v>8.8390350341796893</v>
      </c>
      <c r="H14">
        <v>6.2712254524231001</v>
      </c>
      <c r="I14">
        <v>20779</v>
      </c>
      <c r="J14">
        <v>133</v>
      </c>
      <c r="K14">
        <v>20646</v>
      </c>
      <c r="L14">
        <v>0</v>
      </c>
      <c r="M14">
        <v>0</v>
      </c>
      <c r="N14">
        <v>0</v>
      </c>
      <c r="O14">
        <v>0</v>
      </c>
      <c r="X14">
        <v>5200.5048828125</v>
      </c>
      <c r="AL14">
        <v>6405.0134515977397</v>
      </c>
      <c r="AM14">
        <v>3984.8811006303099</v>
      </c>
      <c r="AN14">
        <v>4000.37162484604</v>
      </c>
      <c r="AS14">
        <v>8.2096652984619105</v>
      </c>
      <c r="AT14">
        <v>6.89955854415894</v>
      </c>
    </row>
    <row r="15" spans="1:58">
      <c r="A15" t="s">
        <v>105</v>
      </c>
      <c r="B15" t="s">
        <v>244</v>
      </c>
      <c r="C15" t="s">
        <v>99</v>
      </c>
      <c r="D15">
        <v>43.013287353515601</v>
      </c>
      <c r="E15">
        <f t="shared" si="0"/>
        <v>49.283901214599602</v>
      </c>
      <c r="F15">
        <f t="shared" si="1"/>
        <v>36.751014709472642</v>
      </c>
      <c r="G15">
        <v>12.320975303649901</v>
      </c>
      <c r="H15">
        <v>9.1877536773681605</v>
      </c>
      <c r="I15">
        <v>19893</v>
      </c>
      <c r="J15">
        <v>181</v>
      </c>
      <c r="K15">
        <v>19712</v>
      </c>
      <c r="L15">
        <v>0</v>
      </c>
      <c r="M15">
        <v>0</v>
      </c>
      <c r="N15">
        <v>0</v>
      </c>
      <c r="O15">
        <v>0</v>
      </c>
      <c r="X15">
        <v>5705.5556640625</v>
      </c>
      <c r="AL15">
        <v>6734.8391153746497</v>
      </c>
      <c r="AM15">
        <v>5093.72541623301</v>
      </c>
      <c r="AN15">
        <v>5108.6573812229599</v>
      </c>
      <c r="AS15">
        <v>11.552884101867701</v>
      </c>
      <c r="AT15">
        <v>9.9543018341064506</v>
      </c>
    </row>
    <row r="16" spans="1:58">
      <c r="A16" t="s">
        <v>124</v>
      </c>
      <c r="B16" t="s">
        <v>245</v>
      </c>
      <c r="C16" t="s">
        <v>117</v>
      </c>
      <c r="D16">
        <v>32.271359252929599</v>
      </c>
      <c r="E16">
        <f t="shared" si="0"/>
        <v>37.887413024902358</v>
      </c>
      <c r="F16">
        <f t="shared" si="1"/>
        <v>26.661994934082038</v>
      </c>
      <c r="G16">
        <v>9.4718532562255895</v>
      </c>
      <c r="H16">
        <v>6.6654987335205096</v>
      </c>
      <c r="I16">
        <v>18583</v>
      </c>
      <c r="J16">
        <v>127</v>
      </c>
      <c r="K16">
        <v>18456</v>
      </c>
      <c r="L16">
        <v>0</v>
      </c>
      <c r="M16">
        <v>0</v>
      </c>
      <c r="N16">
        <v>0</v>
      </c>
      <c r="O16">
        <v>0</v>
      </c>
      <c r="X16">
        <v>5200.5048828125</v>
      </c>
      <c r="AL16">
        <v>6324.13157449557</v>
      </c>
      <c r="AM16">
        <v>3940.5520254465</v>
      </c>
      <c r="AN16">
        <v>3956.8418926761901</v>
      </c>
      <c r="AS16">
        <v>8.7839632034301793</v>
      </c>
      <c r="AT16">
        <v>7.35215091705322</v>
      </c>
    </row>
    <row r="17" spans="1:46">
      <c r="A17" t="s">
        <v>106</v>
      </c>
      <c r="B17" t="s">
        <v>245</v>
      </c>
      <c r="C17" t="s">
        <v>99</v>
      </c>
      <c r="D17">
        <v>40.275177001953196</v>
      </c>
      <c r="E17">
        <f t="shared" si="0"/>
        <v>46.579463958740398</v>
      </c>
      <c r="F17">
        <f t="shared" si="1"/>
        <v>33.979328155517557</v>
      </c>
      <c r="G17">
        <v>11.644865989685099</v>
      </c>
      <c r="H17">
        <v>8.4948320388793892</v>
      </c>
      <c r="I17">
        <v>18423</v>
      </c>
      <c r="J17">
        <v>157</v>
      </c>
      <c r="K17">
        <v>18266</v>
      </c>
      <c r="L17">
        <v>0</v>
      </c>
      <c r="M17">
        <v>0</v>
      </c>
      <c r="N17">
        <v>0</v>
      </c>
      <c r="O17">
        <v>0</v>
      </c>
      <c r="X17">
        <v>5705.5556640625</v>
      </c>
      <c r="AL17">
        <v>6775.2808892316898</v>
      </c>
      <c r="AM17">
        <v>5123.9438200691302</v>
      </c>
      <c r="AN17">
        <v>5138.0164423270999</v>
      </c>
      <c r="AS17">
        <v>10.8726501464844</v>
      </c>
      <c r="AT17">
        <v>9.2654895782470703</v>
      </c>
    </row>
    <row r="18" spans="1:46">
      <c r="A18" t="s">
        <v>126</v>
      </c>
      <c r="B18" t="s">
        <v>246</v>
      </c>
      <c r="C18" t="s">
        <v>117</v>
      </c>
      <c r="D18">
        <v>32.471908569336001</v>
      </c>
      <c r="E18">
        <f t="shared" si="0"/>
        <v>37.952793121337884</v>
      </c>
      <c r="F18">
        <f t="shared" si="1"/>
        <v>26.99739837646484</v>
      </c>
      <c r="G18">
        <v>9.4881982803344709</v>
      </c>
      <c r="H18">
        <v>6.74934959411621</v>
      </c>
      <c r="I18">
        <v>19632</v>
      </c>
      <c r="J18">
        <v>135</v>
      </c>
      <c r="K18">
        <v>19497</v>
      </c>
      <c r="L18">
        <v>0</v>
      </c>
      <c r="M18">
        <v>0</v>
      </c>
      <c r="N18">
        <v>0</v>
      </c>
      <c r="O18">
        <v>0</v>
      </c>
      <c r="X18">
        <v>5200.5048828125</v>
      </c>
      <c r="AL18">
        <v>6319.4308051215303</v>
      </c>
      <c r="AM18">
        <v>3936.3506898196702</v>
      </c>
      <c r="AN18">
        <v>3952.7380072384599</v>
      </c>
      <c r="AS18">
        <v>8.8168697357177699</v>
      </c>
      <c r="AT18">
        <v>7.4194984436035201</v>
      </c>
    </row>
    <row r="19" spans="1:46">
      <c r="A19" t="s">
        <v>108</v>
      </c>
      <c r="B19" t="s">
        <v>246</v>
      </c>
      <c r="C19" t="s">
        <v>99</v>
      </c>
      <c r="D19">
        <v>42.084808349609396</v>
      </c>
      <c r="E19">
        <f t="shared" si="0"/>
        <v>48.378551483154403</v>
      </c>
      <c r="F19">
        <f t="shared" si="1"/>
        <v>35.799472808837884</v>
      </c>
      <c r="G19">
        <v>12.094637870788601</v>
      </c>
      <c r="H19">
        <v>8.9498682022094709</v>
      </c>
      <c r="I19">
        <v>19319</v>
      </c>
      <c r="J19">
        <v>172</v>
      </c>
      <c r="K19">
        <v>19147</v>
      </c>
      <c r="L19">
        <v>0</v>
      </c>
      <c r="M19">
        <v>0</v>
      </c>
      <c r="N19">
        <v>0</v>
      </c>
      <c r="O19">
        <v>0</v>
      </c>
      <c r="X19">
        <v>5705.5556640625</v>
      </c>
      <c r="AL19">
        <v>6683.01645678143</v>
      </c>
      <c r="AM19">
        <v>5058.1794315393299</v>
      </c>
      <c r="AN19">
        <v>5072.6456030979998</v>
      </c>
      <c r="AS19">
        <v>11.323713302612299</v>
      </c>
      <c r="AT19">
        <v>9.71923923492432</v>
      </c>
    </row>
    <row r="20" spans="1:46">
      <c r="A20" t="s">
        <v>127</v>
      </c>
      <c r="B20" t="s">
        <v>247</v>
      </c>
      <c r="C20" t="s">
        <v>117</v>
      </c>
      <c r="D20">
        <v>36.672802734374997</v>
      </c>
      <c r="E20">
        <f t="shared" si="0"/>
        <v>42.751598358154403</v>
      </c>
      <c r="F20">
        <f t="shared" si="1"/>
        <v>30.601844787597638</v>
      </c>
      <c r="G20">
        <v>10.687899589538601</v>
      </c>
      <c r="H20">
        <v>7.6504611968994096</v>
      </c>
      <c r="I20">
        <v>18035</v>
      </c>
      <c r="J20">
        <v>140</v>
      </c>
      <c r="K20">
        <v>17895</v>
      </c>
      <c r="L20">
        <v>0</v>
      </c>
      <c r="M20">
        <v>0</v>
      </c>
      <c r="N20">
        <v>0</v>
      </c>
      <c r="O20">
        <v>0</v>
      </c>
      <c r="X20">
        <v>5200.5048828125</v>
      </c>
      <c r="AL20">
        <v>6371.99543457031</v>
      </c>
      <c r="AM20">
        <v>3982.09835909395</v>
      </c>
      <c r="AN20">
        <v>4000.6503740962698</v>
      </c>
      <c r="AS20">
        <v>9.9433116912841797</v>
      </c>
      <c r="AT20">
        <v>8.3935985565185494</v>
      </c>
    </row>
    <row r="21" spans="1:46">
      <c r="A21" t="s">
        <v>109</v>
      </c>
      <c r="B21" t="s">
        <v>247</v>
      </c>
      <c r="C21" t="s">
        <v>99</v>
      </c>
      <c r="D21">
        <v>1368.08203125</v>
      </c>
      <c r="E21">
        <f t="shared" si="0"/>
        <v>1413.8138427734359</v>
      </c>
      <c r="F21">
        <f t="shared" si="1"/>
        <v>1322.790161132812</v>
      </c>
      <c r="G21">
        <v>353.45346069335898</v>
      </c>
      <c r="H21">
        <v>330.69754028320301</v>
      </c>
      <c r="I21">
        <v>13858</v>
      </c>
      <c r="J21">
        <v>3496</v>
      </c>
      <c r="K21">
        <v>10362</v>
      </c>
      <c r="L21">
        <v>0</v>
      </c>
      <c r="M21">
        <v>0</v>
      </c>
      <c r="N21">
        <v>0</v>
      </c>
      <c r="O21">
        <v>0</v>
      </c>
      <c r="X21">
        <v>3797.86401367188</v>
      </c>
      <c r="AL21">
        <v>5004.5820366272401</v>
      </c>
      <c r="AM21">
        <v>3271.4174854224798</v>
      </c>
      <c r="AN21">
        <v>3708.6482020491098</v>
      </c>
      <c r="AS21">
        <v>347.83975219726602</v>
      </c>
      <c r="AT21">
        <v>336.22985839843801</v>
      </c>
    </row>
    <row r="22" spans="1:46">
      <c r="A22" t="s">
        <v>128</v>
      </c>
      <c r="B22" t="s">
        <v>248</v>
      </c>
      <c r="C22" t="s">
        <v>117</v>
      </c>
      <c r="D22">
        <v>31.198193359375001</v>
      </c>
      <c r="E22">
        <f t="shared" si="0"/>
        <v>36.760440826416001</v>
      </c>
      <c r="F22">
        <f t="shared" si="1"/>
        <v>25.642513275146481</v>
      </c>
      <c r="G22">
        <v>9.1901102066040004</v>
      </c>
      <c r="H22">
        <v>6.4106283187866202</v>
      </c>
      <c r="I22">
        <v>18312</v>
      </c>
      <c r="J22">
        <v>121</v>
      </c>
      <c r="K22">
        <v>18191</v>
      </c>
      <c r="L22">
        <v>0</v>
      </c>
      <c r="M22">
        <v>0</v>
      </c>
      <c r="N22">
        <v>0</v>
      </c>
      <c r="O22">
        <v>0</v>
      </c>
      <c r="X22">
        <v>5200.5048828125</v>
      </c>
      <c r="AL22">
        <v>6313.9873853951403</v>
      </c>
      <c r="AM22">
        <v>3960.7278698085602</v>
      </c>
      <c r="AN22">
        <v>3976.2774766994498</v>
      </c>
      <c r="AS22">
        <v>8.5088129043579102</v>
      </c>
      <c r="AT22">
        <v>7.0907111167907697</v>
      </c>
    </row>
    <row r="23" spans="1:46">
      <c r="A23" t="s">
        <v>110</v>
      </c>
      <c r="B23" t="s">
        <v>248</v>
      </c>
      <c r="C23" t="s">
        <v>99</v>
      </c>
      <c r="D23">
        <v>34.428302001953199</v>
      </c>
      <c r="E23">
        <f t="shared" si="0"/>
        <v>40.155334472656399</v>
      </c>
      <c r="F23">
        <f t="shared" si="1"/>
        <v>28.708234786987319</v>
      </c>
      <c r="G23">
        <v>10.0388336181641</v>
      </c>
      <c r="H23">
        <v>7.1770586967468297</v>
      </c>
      <c r="I23">
        <v>19069</v>
      </c>
      <c r="J23">
        <v>139</v>
      </c>
      <c r="K23">
        <v>18930</v>
      </c>
      <c r="L23">
        <v>0</v>
      </c>
      <c r="M23">
        <v>0</v>
      </c>
      <c r="N23">
        <v>0</v>
      </c>
      <c r="O23">
        <v>0</v>
      </c>
      <c r="X23">
        <v>5705.5556640625</v>
      </c>
      <c r="AL23">
        <v>6656.6096841277003</v>
      </c>
      <c r="AM23">
        <v>5014.5849632847603</v>
      </c>
      <c r="AN23">
        <v>5026.5542032132898</v>
      </c>
      <c r="AS23">
        <v>9.3373470306396502</v>
      </c>
      <c r="AT23">
        <v>7.87725830078125</v>
      </c>
    </row>
    <row r="24" spans="1:46">
      <c r="A24" t="s">
        <v>129</v>
      </c>
      <c r="B24" t="s">
        <v>249</v>
      </c>
      <c r="C24" t="s">
        <v>117</v>
      </c>
      <c r="D24">
        <v>28.559048461913999</v>
      </c>
      <c r="E24">
        <f t="shared" si="0"/>
        <v>33.94841003417968</v>
      </c>
      <c r="F24">
        <f t="shared" si="1"/>
        <v>23.17585563659668</v>
      </c>
      <c r="G24">
        <v>8.4871025085449201</v>
      </c>
      <c r="H24">
        <v>5.7939639091491699</v>
      </c>
      <c r="I24">
        <v>17850</v>
      </c>
      <c r="J24">
        <v>108</v>
      </c>
      <c r="K24">
        <v>17742</v>
      </c>
      <c r="L24">
        <v>0</v>
      </c>
      <c r="M24">
        <v>0</v>
      </c>
      <c r="N24">
        <v>0</v>
      </c>
      <c r="O24">
        <v>0</v>
      </c>
      <c r="X24">
        <v>5200.5048828125</v>
      </c>
      <c r="AL24">
        <v>6406.0607593677696</v>
      </c>
      <c r="AM24">
        <v>4018.4462749716399</v>
      </c>
      <c r="AN24">
        <v>4032.8923458016002</v>
      </c>
      <c r="AS24">
        <v>7.8269882202148402</v>
      </c>
      <c r="AT24">
        <v>6.4529380798339799</v>
      </c>
    </row>
    <row r="25" spans="1:46">
      <c r="A25" t="s">
        <v>111</v>
      </c>
      <c r="B25" t="s">
        <v>249</v>
      </c>
      <c r="C25" t="s">
        <v>99</v>
      </c>
      <c r="D25">
        <v>35.981231689453196</v>
      </c>
      <c r="E25">
        <f t="shared" si="0"/>
        <v>41.96675491333</v>
      </c>
      <c r="F25">
        <f t="shared" si="1"/>
        <v>30.003316879272479</v>
      </c>
      <c r="G25">
        <v>10.4916887283325</v>
      </c>
      <c r="H25">
        <v>7.5008292198181197</v>
      </c>
      <c r="I25">
        <v>18249</v>
      </c>
      <c r="J25">
        <v>139</v>
      </c>
      <c r="K25">
        <v>18110</v>
      </c>
      <c r="L25">
        <v>0</v>
      </c>
      <c r="M25">
        <v>0</v>
      </c>
      <c r="N25">
        <v>0</v>
      </c>
      <c r="O25">
        <v>0</v>
      </c>
      <c r="X25">
        <v>5705.5556640625</v>
      </c>
      <c r="AL25">
        <v>6663.0581265456403</v>
      </c>
      <c r="AM25">
        <v>5004.1971912099698</v>
      </c>
      <c r="AN25">
        <v>5016.8324956108199</v>
      </c>
      <c r="AS25">
        <v>9.7585296630859393</v>
      </c>
      <c r="AT25">
        <v>8.2325811386108398</v>
      </c>
    </row>
    <row r="26" spans="1:46">
      <c r="A26" t="s">
        <v>130</v>
      </c>
      <c r="B26" t="s">
        <v>250</v>
      </c>
      <c r="C26" t="s">
        <v>117</v>
      </c>
      <c r="D26">
        <v>5.61992301940918</v>
      </c>
      <c r="E26">
        <f t="shared" si="0"/>
        <v>8.3930177688598793</v>
      </c>
      <c r="F26">
        <f t="shared" si="1"/>
        <v>3.538163423538208</v>
      </c>
      <c r="G26">
        <v>2.0982544422149698</v>
      </c>
      <c r="H26">
        <v>0.884540855884552</v>
      </c>
      <c r="I26">
        <v>17595</v>
      </c>
      <c r="J26">
        <v>21</v>
      </c>
      <c r="K26">
        <v>17574</v>
      </c>
      <c r="L26">
        <v>0</v>
      </c>
      <c r="M26">
        <v>0</v>
      </c>
      <c r="N26">
        <v>0</v>
      </c>
      <c r="O26">
        <v>0</v>
      </c>
      <c r="X26">
        <v>5200.5048828125</v>
      </c>
      <c r="AL26">
        <v>6321.2448846726202</v>
      </c>
      <c r="AM26">
        <v>4047.73544991891</v>
      </c>
      <c r="AN26">
        <v>4050.44893091521</v>
      </c>
      <c r="AS26">
        <v>1.7339886426925699</v>
      </c>
      <c r="AT26">
        <v>1.1205708980560301</v>
      </c>
    </row>
    <row r="27" spans="1:46">
      <c r="A27" t="s">
        <v>112</v>
      </c>
      <c r="B27" t="s">
        <v>250</v>
      </c>
      <c r="C27" t="s">
        <v>99</v>
      </c>
      <c r="D27">
        <v>5.0100456237793001</v>
      </c>
      <c r="E27">
        <f t="shared" si="0"/>
        <v>7.6276731491088796</v>
      </c>
      <c r="F27">
        <f t="shared" si="1"/>
        <v>3.0736896991729719</v>
      </c>
      <c r="G27">
        <v>1.9069182872772199</v>
      </c>
      <c r="H27">
        <v>0.76842242479324296</v>
      </c>
      <c r="I27">
        <v>17856</v>
      </c>
      <c r="J27">
        <v>19</v>
      </c>
      <c r="K27">
        <v>17837</v>
      </c>
      <c r="L27">
        <v>0</v>
      </c>
      <c r="M27">
        <v>0</v>
      </c>
      <c r="N27">
        <v>0</v>
      </c>
      <c r="O27">
        <v>0</v>
      </c>
      <c r="X27">
        <v>5705.5556640625</v>
      </c>
      <c r="AL27">
        <v>6610.3988229852002</v>
      </c>
      <c r="AM27">
        <v>4977.4972284831001</v>
      </c>
      <c r="AN27">
        <v>4979.2347469808401</v>
      </c>
      <c r="AS27">
        <v>1.5620870590210001</v>
      </c>
      <c r="AT27">
        <v>0.98686754703521695</v>
      </c>
    </row>
    <row r="28" spans="1:46">
      <c r="A28" t="s">
        <v>131</v>
      </c>
      <c r="B28" t="s">
        <v>251</v>
      </c>
      <c r="C28" t="s">
        <v>117</v>
      </c>
      <c r="D28">
        <v>4.9053230285644602</v>
      </c>
      <c r="E28">
        <f t="shared" si="0"/>
        <v>7.4681925773620801</v>
      </c>
      <c r="F28">
        <f t="shared" si="1"/>
        <v>3.009454965591432</v>
      </c>
      <c r="G28">
        <v>1.86704814434052</v>
      </c>
      <c r="H28">
        <v>0.752363741397858</v>
      </c>
      <c r="I28">
        <v>18237</v>
      </c>
      <c r="J28">
        <v>19</v>
      </c>
      <c r="K28">
        <v>18218</v>
      </c>
      <c r="L28">
        <v>0</v>
      </c>
      <c r="M28">
        <v>0</v>
      </c>
      <c r="N28">
        <v>0</v>
      </c>
      <c r="O28">
        <v>0</v>
      </c>
      <c r="X28">
        <v>5200.5048828125</v>
      </c>
      <c r="AL28">
        <v>6354.8142218338799</v>
      </c>
      <c r="AM28">
        <v>3963.2349403775802</v>
      </c>
      <c r="AN28">
        <v>3965.7265786046901</v>
      </c>
      <c r="AS28">
        <v>1.5294314622878999</v>
      </c>
      <c r="AT28">
        <v>0.96624183654785201</v>
      </c>
    </row>
    <row r="29" spans="1:46">
      <c r="A29" t="s">
        <v>113</v>
      </c>
      <c r="B29" t="s">
        <v>251</v>
      </c>
      <c r="C29" t="s">
        <v>99</v>
      </c>
      <c r="D29">
        <v>5.6453147888183599</v>
      </c>
      <c r="E29">
        <f t="shared" si="0"/>
        <v>8.3577299118041992</v>
      </c>
      <c r="F29">
        <f t="shared" si="1"/>
        <v>3.5955388545989999</v>
      </c>
      <c r="G29">
        <v>2.0894324779510498</v>
      </c>
      <c r="H29">
        <v>0.89888471364974998</v>
      </c>
      <c r="I29">
        <v>18350</v>
      </c>
      <c r="J29">
        <v>22</v>
      </c>
      <c r="K29">
        <v>18328</v>
      </c>
      <c r="L29">
        <v>0</v>
      </c>
      <c r="M29">
        <v>0</v>
      </c>
      <c r="N29">
        <v>0</v>
      </c>
      <c r="O29">
        <v>0</v>
      </c>
      <c r="X29">
        <v>5705.5556640625</v>
      </c>
      <c r="AL29">
        <v>6582.0139160156295</v>
      </c>
      <c r="AM29">
        <v>4972.3658974230002</v>
      </c>
      <c r="AN29">
        <v>4974.2957206605597</v>
      </c>
      <c r="AS29">
        <v>1.7336056232452399</v>
      </c>
      <c r="AT29">
        <v>1.1317510604858401</v>
      </c>
    </row>
    <row r="30" spans="1:46">
      <c r="A30" t="s">
        <v>125</v>
      </c>
      <c r="B30" t="s">
        <v>7</v>
      </c>
      <c r="C30" t="s">
        <v>117</v>
      </c>
      <c r="D30">
        <v>0</v>
      </c>
      <c r="E30">
        <f t="shared" si="0"/>
        <v>0.79374086856841997</v>
      </c>
      <c r="F30">
        <f t="shared" si="1"/>
        <v>0</v>
      </c>
      <c r="G30">
        <v>0.19843521714210499</v>
      </c>
      <c r="H30">
        <v>0</v>
      </c>
      <c r="I30">
        <v>17764</v>
      </c>
      <c r="J30">
        <v>0</v>
      </c>
      <c r="K30">
        <v>17764</v>
      </c>
      <c r="L30">
        <v>0</v>
      </c>
      <c r="M30">
        <v>0</v>
      </c>
      <c r="N30">
        <v>0</v>
      </c>
      <c r="O30">
        <v>0</v>
      </c>
      <c r="X30">
        <v>5200.5048828125</v>
      </c>
      <c r="AL30">
        <v>0</v>
      </c>
      <c r="AM30">
        <v>3859.2317001593601</v>
      </c>
      <c r="AN30">
        <v>3859.2317001593601</v>
      </c>
      <c r="AS30">
        <v>9.0669348835945102E-2</v>
      </c>
      <c r="AT30">
        <v>0</v>
      </c>
    </row>
    <row r="31" spans="1:46">
      <c r="A31" t="s">
        <v>107</v>
      </c>
      <c r="B31" t="s">
        <v>7</v>
      </c>
      <c r="C31" t="s">
        <v>99</v>
      </c>
      <c r="D31">
        <v>0.500599145889282</v>
      </c>
      <c r="E31">
        <f t="shared" si="0"/>
        <v>1.6036070585250839</v>
      </c>
      <c r="F31">
        <f t="shared" si="1"/>
        <v>7.58373513817788E-2</v>
      </c>
      <c r="G31">
        <v>0.40090176463127097</v>
      </c>
      <c r="H31">
        <v>1.89593378454447E-2</v>
      </c>
      <c r="I31">
        <v>18802</v>
      </c>
      <c r="J31">
        <v>2</v>
      </c>
      <c r="K31">
        <v>18800</v>
      </c>
      <c r="L31">
        <v>0</v>
      </c>
      <c r="M31">
        <v>0</v>
      </c>
      <c r="N31">
        <v>0</v>
      </c>
      <c r="O31">
        <v>0</v>
      </c>
      <c r="X31">
        <v>5705.5556640625</v>
      </c>
      <c r="AL31">
        <v>6826.7937011718795</v>
      </c>
      <c r="AM31">
        <v>4791.8106874636396</v>
      </c>
      <c r="AN31">
        <v>4792.0271519901198</v>
      </c>
      <c r="AS31">
        <v>0.240612268447876</v>
      </c>
      <c r="AT31">
        <v>5.4313372820615803E-2</v>
      </c>
    </row>
    <row r="32" spans="1:46">
      <c r="A32" t="s">
        <v>132</v>
      </c>
      <c r="B32" t="s">
        <v>115</v>
      </c>
      <c r="C32" t="s">
        <v>117</v>
      </c>
      <c r="D32">
        <v>33.408654785156202</v>
      </c>
      <c r="E32">
        <f t="shared" si="0"/>
        <v>39.133243560791001</v>
      </c>
      <c r="F32">
        <f t="shared" si="1"/>
        <v>27.691019058227521</v>
      </c>
      <c r="G32">
        <v>9.7833108901977504</v>
      </c>
      <c r="H32">
        <v>6.9227547645568803</v>
      </c>
      <c r="I32">
        <v>18518</v>
      </c>
      <c r="J32">
        <v>131</v>
      </c>
      <c r="K32">
        <v>18387</v>
      </c>
      <c r="L32">
        <v>0</v>
      </c>
      <c r="M32">
        <v>0</v>
      </c>
      <c r="N32">
        <v>0</v>
      </c>
      <c r="O32">
        <v>0</v>
      </c>
      <c r="X32">
        <v>5200.5048828125</v>
      </c>
      <c r="AL32">
        <v>6198.8874679449</v>
      </c>
      <c r="AM32">
        <v>3854.70596738535</v>
      </c>
      <c r="AN32">
        <v>3871.2891716500199</v>
      </c>
      <c r="AS32">
        <v>9.0821228027343803</v>
      </c>
      <c r="AT32">
        <v>7.6226558685302699</v>
      </c>
    </row>
    <row r="33" spans="1:46">
      <c r="A33" t="s">
        <v>114</v>
      </c>
      <c r="B33" t="s">
        <v>115</v>
      </c>
      <c r="C33" t="s">
        <v>99</v>
      </c>
      <c r="D33">
        <v>33.333419799804602</v>
      </c>
      <c r="E33">
        <f t="shared" si="0"/>
        <v>39.001979827880838</v>
      </c>
      <c r="F33">
        <f t="shared" si="1"/>
        <v>27.671682357788079</v>
      </c>
      <c r="G33">
        <v>9.7504949569702095</v>
      </c>
      <c r="H33">
        <v>6.9179205894470197</v>
      </c>
      <c r="I33">
        <v>18843</v>
      </c>
      <c r="J33">
        <v>133</v>
      </c>
      <c r="K33">
        <v>18710</v>
      </c>
      <c r="L33">
        <v>0</v>
      </c>
      <c r="M33">
        <v>0</v>
      </c>
      <c r="N33">
        <v>0</v>
      </c>
      <c r="O33">
        <v>0</v>
      </c>
      <c r="X33">
        <v>5705.5556640625</v>
      </c>
      <c r="AL33">
        <v>6594.0292675047003</v>
      </c>
      <c r="AM33">
        <v>4723.9043318715303</v>
      </c>
      <c r="AN33">
        <v>4737.1042796738502</v>
      </c>
      <c r="AS33">
        <v>9.0561723709106392</v>
      </c>
      <c r="AT33">
        <v>7.6109814643859899</v>
      </c>
    </row>
  </sheetData>
  <autoFilter ref="A1:BA1" xr:uid="{4D8FD7B6-1CF6-A34B-9682-D1373F1701C1}">
    <sortState xmlns:xlrd2="http://schemas.microsoft.com/office/spreadsheetml/2017/richdata2" ref="A2:BA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zoomScale="178" workbookViewId="0">
      <selection activeCell="D7" sqref="D7:D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46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7">
        <v>12</v>
      </c>
    </row>
    <row r="6" spans="2:14" ht="16" thickBot="1">
      <c r="B6" s="3"/>
      <c r="C6" s="48" t="s">
        <v>33</v>
      </c>
      <c r="D6" s="48" t="s">
        <v>33</v>
      </c>
      <c r="E6" s="49" t="s">
        <v>34</v>
      </c>
      <c r="F6" s="49" t="s">
        <v>34</v>
      </c>
      <c r="G6" s="139" t="s">
        <v>252</v>
      </c>
      <c r="H6" s="139" t="s">
        <v>252</v>
      </c>
      <c r="I6" s="143" t="s">
        <v>253</v>
      </c>
      <c r="J6" s="143" t="s">
        <v>253</v>
      </c>
      <c r="K6" s="134" t="s">
        <v>254</v>
      </c>
      <c r="L6" s="134" t="s">
        <v>254</v>
      </c>
      <c r="M6" s="50" t="s">
        <v>38</v>
      </c>
      <c r="N6" s="51" t="s">
        <v>39</v>
      </c>
    </row>
    <row r="7" spans="2:14">
      <c r="B7" s="7" t="s">
        <v>1</v>
      </c>
      <c r="C7" s="36">
        <v>752</v>
      </c>
      <c r="D7" s="43" t="s">
        <v>7</v>
      </c>
      <c r="E7" s="23" t="s">
        <v>238</v>
      </c>
      <c r="F7" s="23" t="s">
        <v>7</v>
      </c>
      <c r="G7" s="140" t="s">
        <v>238</v>
      </c>
      <c r="H7" s="140" t="s">
        <v>7</v>
      </c>
      <c r="I7" s="144" t="s">
        <v>238</v>
      </c>
      <c r="J7" s="144" t="s">
        <v>7</v>
      </c>
      <c r="K7" s="135" t="s">
        <v>238</v>
      </c>
      <c r="L7" s="157" t="s">
        <v>7</v>
      </c>
      <c r="M7" s="160">
        <v>15</v>
      </c>
      <c r="N7" s="26">
        <v>16</v>
      </c>
    </row>
    <row r="8" spans="2:14">
      <c r="B8" s="7" t="s">
        <v>2</v>
      </c>
      <c r="C8" s="37" t="s">
        <v>239</v>
      </c>
      <c r="D8" s="25" t="s">
        <v>246</v>
      </c>
      <c r="E8" s="22" t="s">
        <v>239</v>
      </c>
      <c r="F8" s="22" t="s">
        <v>246</v>
      </c>
      <c r="G8" s="141" t="s">
        <v>239</v>
      </c>
      <c r="H8" s="141" t="s">
        <v>246</v>
      </c>
      <c r="I8" s="145" t="s">
        <v>239</v>
      </c>
      <c r="J8" s="146" t="s">
        <v>246</v>
      </c>
      <c r="K8" s="136" t="s">
        <v>239</v>
      </c>
      <c r="L8" s="158" t="s">
        <v>246</v>
      </c>
      <c r="M8" s="161">
        <v>15</v>
      </c>
      <c r="N8" s="27">
        <v>18</v>
      </c>
    </row>
    <row r="9" spans="2:14">
      <c r="B9" s="7" t="s">
        <v>3</v>
      </c>
      <c r="C9" s="37" t="s">
        <v>240</v>
      </c>
      <c r="D9" s="25" t="s">
        <v>247</v>
      </c>
      <c r="E9" s="22" t="s">
        <v>240</v>
      </c>
      <c r="F9" s="22" t="s">
        <v>247</v>
      </c>
      <c r="G9" s="141" t="s">
        <v>240</v>
      </c>
      <c r="H9" s="141" t="s">
        <v>247</v>
      </c>
      <c r="I9" s="145" t="s">
        <v>240</v>
      </c>
      <c r="J9" s="146" t="s">
        <v>247</v>
      </c>
      <c r="K9" s="136" t="s">
        <v>240</v>
      </c>
      <c r="L9" s="158" t="s">
        <v>247</v>
      </c>
      <c r="M9" s="162">
        <v>16</v>
      </c>
      <c r="N9" s="154">
        <v>15</v>
      </c>
    </row>
    <row r="10" spans="2:14">
      <c r="B10" s="7" t="s">
        <v>4</v>
      </c>
      <c r="C10" s="37" t="s">
        <v>241</v>
      </c>
      <c r="D10" s="25" t="s">
        <v>248</v>
      </c>
      <c r="E10" s="22" t="s">
        <v>241</v>
      </c>
      <c r="F10" s="22" t="s">
        <v>248</v>
      </c>
      <c r="G10" s="141" t="s">
        <v>241</v>
      </c>
      <c r="H10" s="141" t="s">
        <v>248</v>
      </c>
      <c r="I10" s="145" t="s">
        <v>241</v>
      </c>
      <c r="J10" s="146" t="s">
        <v>248</v>
      </c>
      <c r="K10" s="136" t="s">
        <v>241</v>
      </c>
      <c r="L10" s="158" t="s">
        <v>248</v>
      </c>
      <c r="M10" s="163">
        <v>16</v>
      </c>
      <c r="N10" s="164">
        <v>15</v>
      </c>
    </row>
    <row r="11" spans="2:14">
      <c r="B11" s="7" t="s">
        <v>5</v>
      </c>
      <c r="C11" s="37" t="s">
        <v>242</v>
      </c>
      <c r="D11" s="25" t="s">
        <v>249</v>
      </c>
      <c r="E11" s="22" t="s">
        <v>242</v>
      </c>
      <c r="F11" s="22" t="s">
        <v>249</v>
      </c>
      <c r="G11" s="141" t="s">
        <v>242</v>
      </c>
      <c r="H11" s="141" t="s">
        <v>249</v>
      </c>
      <c r="I11" s="145" t="s">
        <v>242</v>
      </c>
      <c r="J11" s="146" t="s">
        <v>249</v>
      </c>
      <c r="K11" s="136" t="s">
        <v>242</v>
      </c>
      <c r="L11" s="158" t="s">
        <v>249</v>
      </c>
      <c r="M11" s="124">
        <v>18</v>
      </c>
      <c r="N11" s="165">
        <v>17</v>
      </c>
    </row>
    <row r="12" spans="2:14">
      <c r="B12" s="7" t="s">
        <v>6</v>
      </c>
      <c r="C12" s="37" t="s">
        <v>243</v>
      </c>
      <c r="D12" s="25" t="s">
        <v>250</v>
      </c>
      <c r="E12" s="22" t="s">
        <v>243</v>
      </c>
      <c r="F12" s="22" t="s">
        <v>250</v>
      </c>
      <c r="G12" s="141" t="s">
        <v>243</v>
      </c>
      <c r="H12" s="141" t="s">
        <v>250</v>
      </c>
      <c r="I12" s="145" t="s">
        <v>243</v>
      </c>
      <c r="J12" s="146" t="s">
        <v>250</v>
      </c>
      <c r="K12" s="136" t="s">
        <v>243</v>
      </c>
      <c r="L12" s="158" t="s">
        <v>250</v>
      </c>
      <c r="M12" s="166"/>
      <c r="N12" s="155"/>
    </row>
    <row r="13" spans="2:14">
      <c r="B13" s="7" t="s">
        <v>8</v>
      </c>
      <c r="C13" s="37" t="s">
        <v>244</v>
      </c>
      <c r="D13" s="25" t="s">
        <v>251</v>
      </c>
      <c r="E13" s="22" t="s">
        <v>244</v>
      </c>
      <c r="F13" s="22" t="s">
        <v>251</v>
      </c>
      <c r="G13" s="141" t="s">
        <v>244</v>
      </c>
      <c r="H13" s="141" t="s">
        <v>251</v>
      </c>
      <c r="I13" s="146" t="s">
        <v>244</v>
      </c>
      <c r="J13" s="146" t="s">
        <v>251</v>
      </c>
      <c r="K13" s="137" t="s">
        <v>244</v>
      </c>
      <c r="L13" s="158" t="s">
        <v>251</v>
      </c>
      <c r="M13" s="166"/>
      <c r="N13" s="155"/>
    </row>
    <row r="14" spans="2:14" ht="16" thickBot="1">
      <c r="B14" s="8" t="s">
        <v>9</v>
      </c>
      <c r="C14" s="38" t="s">
        <v>245</v>
      </c>
      <c r="D14" s="44" t="s">
        <v>7</v>
      </c>
      <c r="E14" s="24" t="s">
        <v>245</v>
      </c>
      <c r="F14" s="24" t="s">
        <v>7</v>
      </c>
      <c r="G14" s="142" t="s">
        <v>245</v>
      </c>
      <c r="H14" s="142" t="s">
        <v>7</v>
      </c>
      <c r="I14" s="147" t="s">
        <v>245</v>
      </c>
      <c r="J14" s="147" t="s">
        <v>7</v>
      </c>
      <c r="K14" s="138" t="s">
        <v>245</v>
      </c>
      <c r="L14" s="159" t="s">
        <v>7</v>
      </c>
      <c r="M14" s="167"/>
      <c r="N14" s="156"/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179" t="s">
        <v>32</v>
      </c>
      <c r="H17" s="179"/>
      <c r="I17" s="179"/>
      <c r="J17" s="13"/>
      <c r="K17" s="14" t="s">
        <v>18</v>
      </c>
      <c r="L17" s="12"/>
      <c r="M17" s="11"/>
      <c r="N17" s="1"/>
    </row>
    <row r="18" spans="2:14">
      <c r="B18" s="3"/>
      <c r="C18" s="4" t="s">
        <v>10</v>
      </c>
      <c r="D18" s="9">
        <v>20</v>
      </c>
      <c r="E18" s="17"/>
      <c r="F18" s="2"/>
      <c r="G18" s="179"/>
      <c r="H18" s="179"/>
      <c r="I18" s="179"/>
      <c r="J18" s="3"/>
      <c r="K18" s="4" t="s">
        <v>10</v>
      </c>
      <c r="L18" s="9">
        <v>8</v>
      </c>
      <c r="M18" s="17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79"/>
      <c r="H19" s="179"/>
      <c r="I19" s="179"/>
      <c r="J19" s="5" t="s">
        <v>11</v>
      </c>
      <c r="K19" s="15">
        <v>5</v>
      </c>
      <c r="L19" s="9">
        <f>(K19*$L$18)</f>
        <v>40</v>
      </c>
      <c r="M19" s="17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79"/>
      <c r="H20" s="179"/>
      <c r="I20" s="179"/>
      <c r="J20" s="5" t="s">
        <v>12</v>
      </c>
      <c r="K20" s="15">
        <v>2</v>
      </c>
      <c r="L20" s="9">
        <f t="shared" ref="L20:L25" si="0">(K20*$L$18)</f>
        <v>16</v>
      </c>
      <c r="M20" s="17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79"/>
      <c r="H21" s="179"/>
      <c r="I21" s="179"/>
      <c r="J21" s="5" t="s">
        <v>13</v>
      </c>
      <c r="K21" s="15">
        <v>1</v>
      </c>
      <c r="L21" s="9">
        <f t="shared" si="0"/>
        <v>8</v>
      </c>
      <c r="M21" s="17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2"/>
      <c r="H22" s="2"/>
      <c r="I22" s="2"/>
      <c r="J22" s="5" t="s">
        <v>14</v>
      </c>
      <c r="K22" s="15">
        <v>1</v>
      </c>
      <c r="L22" s="9">
        <f t="shared" si="0"/>
        <v>8</v>
      </c>
      <c r="M22" s="17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2"/>
      <c r="H23" s="2"/>
      <c r="I23" s="2"/>
      <c r="J23" s="5" t="s">
        <v>15</v>
      </c>
      <c r="K23" s="15">
        <v>6</v>
      </c>
      <c r="L23" s="9">
        <f t="shared" si="0"/>
        <v>48</v>
      </c>
      <c r="M23" s="17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5" t="s">
        <v>17</v>
      </c>
      <c r="K24" s="15">
        <v>5</v>
      </c>
      <c r="L24" s="17"/>
      <c r="M24" s="17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2"/>
      <c r="H25" s="2"/>
      <c r="I25" s="2"/>
      <c r="J25" s="6" t="s">
        <v>16</v>
      </c>
      <c r="K25" s="16">
        <v>20</v>
      </c>
      <c r="L25" s="9">
        <f t="shared" si="0"/>
        <v>160</v>
      </c>
      <c r="M25" s="20">
        <f>(L25/8) * 0.95</f>
        <v>19</v>
      </c>
      <c r="N25" s="1"/>
    </row>
    <row r="26" spans="2:14" ht="16" thickBot="1"/>
    <row r="27" spans="2:14" ht="16" thickBot="1">
      <c r="B27" s="29" t="s">
        <v>31</v>
      </c>
      <c r="C27" s="30" t="s">
        <v>19</v>
      </c>
      <c r="D27" s="31" t="s">
        <v>20</v>
      </c>
      <c r="E27" s="32" t="s">
        <v>23</v>
      </c>
    </row>
    <row r="28" spans="2:14">
      <c r="B28" s="33">
        <v>1</v>
      </c>
      <c r="C28" s="28" t="s">
        <v>22</v>
      </c>
      <c r="D28" s="34" t="s">
        <v>21</v>
      </c>
      <c r="E28" s="35" t="s">
        <v>24</v>
      </c>
    </row>
    <row r="29" spans="2:14">
      <c r="B29" s="39">
        <v>2</v>
      </c>
      <c r="C29" s="40" t="s">
        <v>26</v>
      </c>
      <c r="D29" s="41" t="s">
        <v>25</v>
      </c>
      <c r="E29" s="42" t="s">
        <v>27</v>
      </c>
    </row>
    <row r="30" spans="2:14">
      <c r="B30" s="148">
        <v>3</v>
      </c>
      <c r="C30" s="149" t="s">
        <v>29</v>
      </c>
      <c r="D30" s="149" t="s">
        <v>28</v>
      </c>
      <c r="E30" s="150" t="s">
        <v>30</v>
      </c>
    </row>
    <row r="31" spans="2:14">
      <c r="B31" s="151">
        <v>4</v>
      </c>
      <c r="C31" s="152" t="s">
        <v>36</v>
      </c>
      <c r="D31" s="152" t="s">
        <v>35</v>
      </c>
      <c r="E31" s="153" t="s">
        <v>37</v>
      </c>
    </row>
    <row r="32" spans="2:14">
      <c r="B32" s="124">
        <v>5</v>
      </c>
      <c r="C32" s="122"/>
      <c r="D32" s="123" t="s">
        <v>219</v>
      </c>
      <c r="E32" s="125"/>
    </row>
  </sheetData>
  <mergeCells count="1">
    <mergeCell ref="G17:I21"/>
  </mergeCells>
  <phoneticPr fontId="4" type="noConversion"/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132" workbookViewId="0">
      <selection activeCell="D7" sqref="A1:XFD1048576"/>
    </sheetView>
  </sheetViews>
  <sheetFormatPr defaultColWidth="10.83203125" defaultRowHeight="15.5"/>
  <cols>
    <col min="1" max="1" width="10.83203125" style="45"/>
    <col min="2" max="2" width="15.5" style="45" customWidth="1"/>
    <col min="3" max="3" width="17" style="45" customWidth="1"/>
    <col min="4" max="4" width="16.6640625" style="45" bestFit="1" customWidth="1"/>
    <col min="5" max="5" width="16.6640625" style="45" customWidth="1"/>
    <col min="6" max="6" width="16.6640625" style="45" bestFit="1" customWidth="1"/>
    <col min="7" max="7" width="15.83203125" style="45" customWidth="1"/>
    <col min="8" max="8" width="16.6640625" style="45" bestFit="1" customWidth="1"/>
    <col min="9" max="9" width="17.33203125" style="45" customWidth="1"/>
    <col min="10" max="10" width="16.6640625" style="45" bestFit="1" customWidth="1"/>
    <col min="11" max="11" width="17.1640625" style="45" customWidth="1"/>
    <col min="12" max="12" width="16.6640625" style="45" bestFit="1" customWidth="1"/>
    <col min="13" max="13" width="16.5" style="45" customWidth="1"/>
    <col min="14" max="14" width="16.6640625" style="45" bestFit="1" customWidth="1"/>
    <col min="15" max="16384" width="10.83203125" style="45"/>
  </cols>
  <sheetData>
    <row r="1" spans="1:14">
      <c r="A1" s="45" t="s">
        <v>192</v>
      </c>
    </row>
    <row r="3" spans="1:14">
      <c r="B3" s="45" t="s">
        <v>193</v>
      </c>
    </row>
    <row r="4" spans="1:14" ht="16" thickBot="1">
      <c r="C4" s="182" t="s">
        <v>220</v>
      </c>
      <c r="D4" s="182"/>
      <c r="E4" s="182"/>
      <c r="F4" s="182"/>
      <c r="I4" s="182" t="s">
        <v>221</v>
      </c>
      <c r="J4" s="182"/>
      <c r="K4" s="182"/>
      <c r="L4" s="182"/>
    </row>
    <row r="5" spans="1:14">
      <c r="B5" s="57" t="s">
        <v>0</v>
      </c>
      <c r="C5" s="58">
        <v>1</v>
      </c>
      <c r="D5" s="58">
        <v>2</v>
      </c>
      <c r="E5" s="58">
        <v>3</v>
      </c>
      <c r="F5" s="58">
        <v>4</v>
      </c>
      <c r="G5" s="58">
        <v>5</v>
      </c>
      <c r="H5" s="58">
        <v>6</v>
      </c>
      <c r="I5" s="58">
        <v>7</v>
      </c>
      <c r="J5" s="58">
        <v>8</v>
      </c>
      <c r="K5" s="58">
        <v>9</v>
      </c>
      <c r="L5" s="58">
        <v>10</v>
      </c>
      <c r="M5" s="58">
        <v>11</v>
      </c>
      <c r="N5" s="59">
        <v>12</v>
      </c>
    </row>
    <row r="6" spans="1:14" ht="16" thickBot="1">
      <c r="B6" s="60"/>
      <c r="C6" s="126" t="s">
        <v>99</v>
      </c>
      <c r="D6" s="126" t="s">
        <v>99</v>
      </c>
      <c r="E6" s="127" t="s">
        <v>117</v>
      </c>
      <c r="F6" s="127" t="s">
        <v>117</v>
      </c>
      <c r="G6" s="128"/>
      <c r="H6" s="128"/>
      <c r="I6" s="126" t="s">
        <v>99</v>
      </c>
      <c r="J6" s="126" t="s">
        <v>99</v>
      </c>
      <c r="K6" s="127" t="s">
        <v>117</v>
      </c>
      <c r="L6" s="127" t="s">
        <v>117</v>
      </c>
      <c r="M6" s="128"/>
      <c r="N6" s="128"/>
    </row>
    <row r="7" spans="1:14">
      <c r="B7" s="60" t="s">
        <v>1</v>
      </c>
      <c r="C7" s="61" t="s">
        <v>238</v>
      </c>
      <c r="D7" s="62" t="s">
        <v>7</v>
      </c>
      <c r="E7" s="63" t="s">
        <v>238</v>
      </c>
      <c r="F7" s="64" t="s">
        <v>7</v>
      </c>
      <c r="G7" s="65"/>
      <c r="H7" s="65"/>
      <c r="I7" s="62" t="s">
        <v>224</v>
      </c>
      <c r="J7" s="62" t="s">
        <v>7</v>
      </c>
      <c r="K7" s="63" t="s">
        <v>224</v>
      </c>
      <c r="L7" s="64" t="s">
        <v>7</v>
      </c>
      <c r="M7" s="65"/>
      <c r="N7" s="66"/>
    </row>
    <row r="8" spans="1:14">
      <c r="B8" s="60" t="s">
        <v>2</v>
      </c>
      <c r="C8" s="67" t="s">
        <v>239</v>
      </c>
      <c r="D8" s="68" t="s">
        <v>246</v>
      </c>
      <c r="E8" s="69" t="s">
        <v>239</v>
      </c>
      <c r="F8" s="69" t="s">
        <v>246</v>
      </c>
      <c r="G8" s="70"/>
      <c r="H8" s="70"/>
      <c r="I8" s="71" t="s">
        <v>225</v>
      </c>
      <c r="J8" s="68" t="s">
        <v>232</v>
      </c>
      <c r="K8" s="69" t="s">
        <v>225</v>
      </c>
      <c r="L8" s="69" t="s">
        <v>232</v>
      </c>
      <c r="M8" s="70"/>
      <c r="N8" s="72"/>
    </row>
    <row r="9" spans="1:14">
      <c r="B9" s="60" t="s">
        <v>3</v>
      </c>
      <c r="C9" s="67" t="s">
        <v>240</v>
      </c>
      <c r="D9" s="68" t="s">
        <v>247</v>
      </c>
      <c r="E9" s="69" t="s">
        <v>240</v>
      </c>
      <c r="F9" s="69" t="s">
        <v>247</v>
      </c>
      <c r="G9" s="70"/>
      <c r="H9" s="70"/>
      <c r="I9" s="71" t="s">
        <v>226</v>
      </c>
      <c r="J9" s="68" t="s">
        <v>233</v>
      </c>
      <c r="K9" s="69" t="s">
        <v>226</v>
      </c>
      <c r="L9" s="69" t="s">
        <v>233</v>
      </c>
      <c r="M9" s="70"/>
      <c r="N9" s="72"/>
    </row>
    <row r="10" spans="1:14">
      <c r="B10" s="60" t="s">
        <v>4</v>
      </c>
      <c r="C10" s="67" t="s">
        <v>241</v>
      </c>
      <c r="D10" s="68" t="s">
        <v>248</v>
      </c>
      <c r="E10" s="69" t="s">
        <v>241</v>
      </c>
      <c r="F10" s="69" t="s">
        <v>248</v>
      </c>
      <c r="G10" s="70"/>
      <c r="H10" s="70"/>
      <c r="I10" s="71" t="s">
        <v>227</v>
      </c>
      <c r="J10" s="68" t="s">
        <v>234</v>
      </c>
      <c r="K10" s="69" t="s">
        <v>227</v>
      </c>
      <c r="L10" s="69" t="s">
        <v>234</v>
      </c>
      <c r="M10" s="70"/>
      <c r="N10" s="72"/>
    </row>
    <row r="11" spans="1:14">
      <c r="B11" s="60" t="s">
        <v>5</v>
      </c>
      <c r="C11" s="67" t="s">
        <v>242</v>
      </c>
      <c r="D11" s="68" t="s">
        <v>249</v>
      </c>
      <c r="E11" s="69" t="s">
        <v>242</v>
      </c>
      <c r="F11" s="69" t="s">
        <v>249</v>
      </c>
      <c r="G11" s="70"/>
      <c r="H11" s="70"/>
      <c r="I11" s="71" t="s">
        <v>228</v>
      </c>
      <c r="J11" s="68" t="s">
        <v>235</v>
      </c>
      <c r="K11" s="69" t="s">
        <v>228</v>
      </c>
      <c r="L11" s="69" t="s">
        <v>235</v>
      </c>
      <c r="M11" s="70"/>
      <c r="N11" s="72"/>
    </row>
    <row r="12" spans="1:14">
      <c r="B12" s="60" t="s">
        <v>6</v>
      </c>
      <c r="C12" s="67" t="s">
        <v>243</v>
      </c>
      <c r="D12" s="68" t="s">
        <v>250</v>
      </c>
      <c r="E12" s="69" t="s">
        <v>243</v>
      </c>
      <c r="F12" s="69" t="s">
        <v>250</v>
      </c>
      <c r="G12" s="70"/>
      <c r="H12" s="70"/>
      <c r="I12" s="71" t="s">
        <v>229</v>
      </c>
      <c r="J12" s="68" t="s">
        <v>236</v>
      </c>
      <c r="K12" s="69" t="s">
        <v>229</v>
      </c>
      <c r="L12" s="69" t="s">
        <v>236</v>
      </c>
      <c r="M12" s="70"/>
      <c r="N12" s="72"/>
    </row>
    <row r="13" spans="1:14">
      <c r="B13" s="60" t="s">
        <v>8</v>
      </c>
      <c r="C13" s="67" t="s">
        <v>244</v>
      </c>
      <c r="D13" s="68" t="s">
        <v>251</v>
      </c>
      <c r="E13" s="69" t="s">
        <v>244</v>
      </c>
      <c r="F13" s="69" t="s">
        <v>251</v>
      </c>
      <c r="G13" s="70"/>
      <c r="H13" s="70"/>
      <c r="I13" s="71" t="s">
        <v>230</v>
      </c>
      <c r="J13" s="68" t="s">
        <v>237</v>
      </c>
      <c r="K13" s="69" t="s">
        <v>230</v>
      </c>
      <c r="L13" s="69" t="s">
        <v>237</v>
      </c>
      <c r="M13" s="70"/>
      <c r="N13" s="72"/>
    </row>
    <row r="14" spans="1:14" ht="16" thickBot="1">
      <c r="B14" s="73" t="s">
        <v>9</v>
      </c>
      <c r="C14" s="74" t="s">
        <v>245</v>
      </c>
      <c r="D14" s="75" t="s">
        <v>115</v>
      </c>
      <c r="E14" s="76" t="s">
        <v>245</v>
      </c>
      <c r="F14" s="77" t="s">
        <v>115</v>
      </c>
      <c r="G14" s="78"/>
      <c r="H14" s="78"/>
      <c r="I14" s="75" t="s">
        <v>231</v>
      </c>
      <c r="J14" s="75" t="s">
        <v>115</v>
      </c>
      <c r="K14" s="76" t="s">
        <v>231</v>
      </c>
      <c r="L14" s="77" t="s">
        <v>115</v>
      </c>
      <c r="M14" s="78"/>
      <c r="N14" s="79"/>
    </row>
    <row r="15" spans="1:14">
      <c r="C15" s="80"/>
      <c r="D15" s="80"/>
      <c r="E15" s="80"/>
      <c r="F15" s="80"/>
    </row>
    <row r="16" spans="1:14">
      <c r="B16" s="81" t="s">
        <v>194</v>
      </c>
      <c r="C16" s="80"/>
      <c r="D16" s="80"/>
      <c r="E16" s="80"/>
    </row>
    <row r="17" spans="2:20">
      <c r="C17" s="80"/>
      <c r="E17" s="80"/>
      <c r="F17" s="80"/>
    </row>
    <row r="18" spans="2:20" hidden="1">
      <c r="B18" s="57" t="s">
        <v>0</v>
      </c>
      <c r="C18" s="82">
        <v>1</v>
      </c>
      <c r="D18" s="82">
        <v>2</v>
      </c>
      <c r="E18" s="82">
        <v>3</v>
      </c>
      <c r="F18" s="82">
        <v>4</v>
      </c>
      <c r="G18" s="58">
        <v>5</v>
      </c>
      <c r="H18" s="58">
        <v>6</v>
      </c>
      <c r="I18" s="58">
        <v>7</v>
      </c>
      <c r="J18" s="58">
        <v>8</v>
      </c>
      <c r="K18" s="58">
        <v>9</v>
      </c>
      <c r="L18" s="58">
        <v>10</v>
      </c>
      <c r="M18" s="58">
        <v>11</v>
      </c>
      <c r="N18" s="59">
        <v>12</v>
      </c>
    </row>
    <row r="19" spans="2:20" hidden="1">
      <c r="B19" s="60"/>
      <c r="C19" s="83" t="s">
        <v>99</v>
      </c>
      <c r="D19" s="84" t="s">
        <v>99</v>
      </c>
      <c r="E19" s="84" t="s">
        <v>99</v>
      </c>
      <c r="F19" s="85" t="s">
        <v>99</v>
      </c>
      <c r="G19" s="84" t="s">
        <v>99</v>
      </c>
      <c r="H19" s="85" t="s">
        <v>99</v>
      </c>
      <c r="I19" s="86" t="s">
        <v>117</v>
      </c>
      <c r="J19" s="63" t="s">
        <v>117</v>
      </c>
      <c r="K19" s="63" t="s">
        <v>117</v>
      </c>
      <c r="L19" s="63" t="s">
        <v>117</v>
      </c>
      <c r="M19" s="63" t="s">
        <v>117</v>
      </c>
      <c r="N19" s="87" t="s">
        <v>117</v>
      </c>
      <c r="P19" s="45" t="str">
        <f>CONCATENATE(E20, "-5b")</f>
        <v>A08-8b-5b</v>
      </c>
      <c r="Q19" s="45" t="str">
        <f>CONCATENATE(F20, "-5b")</f>
        <v>NTC-8b-5b</v>
      </c>
      <c r="S19" s="86" t="s">
        <v>117</v>
      </c>
      <c r="T19" s="87" t="s">
        <v>117</v>
      </c>
    </row>
    <row r="20" spans="2:20" hidden="1">
      <c r="B20" s="60" t="s">
        <v>1</v>
      </c>
      <c r="C20" s="67" t="s">
        <v>195</v>
      </c>
      <c r="D20" s="71" t="s">
        <v>196</v>
      </c>
      <c r="E20" s="71" t="s">
        <v>197</v>
      </c>
      <c r="F20" s="88" t="s">
        <v>198</v>
      </c>
      <c r="G20" s="71" t="s">
        <v>199</v>
      </c>
      <c r="H20" s="88" t="s">
        <v>7</v>
      </c>
      <c r="I20" s="89" t="s">
        <v>195</v>
      </c>
      <c r="J20" s="90" t="s">
        <v>196</v>
      </c>
      <c r="K20" s="69" t="s">
        <v>197</v>
      </c>
      <c r="L20" s="90" t="s">
        <v>198</v>
      </c>
      <c r="M20" s="69" t="s">
        <v>199</v>
      </c>
      <c r="N20" s="91" t="s">
        <v>7</v>
      </c>
      <c r="P20" s="45" t="str">
        <f t="shared" ref="P20:Q27" si="0">CONCATENATE(E21, "-5b")</f>
        <v>B08-8b-5b</v>
      </c>
      <c r="Q20" s="45" t="str">
        <f t="shared" si="0"/>
        <v>A08-8b-5b</v>
      </c>
      <c r="S20" s="92" t="s">
        <v>98</v>
      </c>
      <c r="T20" s="91" t="s">
        <v>7</v>
      </c>
    </row>
    <row r="21" spans="2:20" hidden="1">
      <c r="B21" s="60" t="s">
        <v>2</v>
      </c>
      <c r="C21" s="67" t="s">
        <v>200</v>
      </c>
      <c r="D21" s="71" t="s">
        <v>195</v>
      </c>
      <c r="E21" s="71" t="s">
        <v>201</v>
      </c>
      <c r="F21" s="88" t="s">
        <v>197</v>
      </c>
      <c r="G21" s="71" t="s">
        <v>199</v>
      </c>
      <c r="H21" s="88" t="s">
        <v>199</v>
      </c>
      <c r="I21" s="89" t="s">
        <v>200</v>
      </c>
      <c r="J21" s="69" t="s">
        <v>195</v>
      </c>
      <c r="K21" s="69" t="s">
        <v>201</v>
      </c>
      <c r="L21" s="69" t="s">
        <v>197</v>
      </c>
      <c r="M21" s="69" t="s">
        <v>199</v>
      </c>
      <c r="N21" s="93" t="s">
        <v>199</v>
      </c>
      <c r="P21" s="45" t="str">
        <f t="shared" si="0"/>
        <v>C08-8b-5b</v>
      </c>
      <c r="Q21" s="45" t="str">
        <f t="shared" si="0"/>
        <v>B08-8b-5b</v>
      </c>
      <c r="S21" s="92" t="s">
        <v>100</v>
      </c>
      <c r="T21" s="91" t="s">
        <v>107</v>
      </c>
    </row>
    <row r="22" spans="2:20" hidden="1">
      <c r="B22" s="60" t="s">
        <v>3</v>
      </c>
      <c r="C22" s="67" t="s">
        <v>202</v>
      </c>
      <c r="D22" s="71" t="s">
        <v>200</v>
      </c>
      <c r="E22" s="71" t="s">
        <v>203</v>
      </c>
      <c r="F22" s="88" t="s">
        <v>201</v>
      </c>
      <c r="G22" s="71" t="s">
        <v>199</v>
      </c>
      <c r="H22" s="88" t="s">
        <v>199</v>
      </c>
      <c r="I22" s="89" t="s">
        <v>202</v>
      </c>
      <c r="J22" s="69" t="s">
        <v>200</v>
      </c>
      <c r="K22" s="69" t="s">
        <v>203</v>
      </c>
      <c r="L22" s="69" t="s">
        <v>201</v>
      </c>
      <c r="M22" s="69" t="s">
        <v>199</v>
      </c>
      <c r="N22" s="93" t="s">
        <v>199</v>
      </c>
      <c r="P22" s="45" t="str">
        <f t="shared" si="0"/>
        <v>D08-8b-5b</v>
      </c>
      <c r="Q22" s="45" t="str">
        <f t="shared" si="0"/>
        <v>C08-8b-5b</v>
      </c>
      <c r="S22" s="92" t="s">
        <v>101</v>
      </c>
      <c r="T22" s="91" t="s">
        <v>108</v>
      </c>
    </row>
    <row r="23" spans="2:20" hidden="1">
      <c r="B23" s="60" t="s">
        <v>4</v>
      </c>
      <c r="C23" s="67" t="s">
        <v>204</v>
      </c>
      <c r="D23" s="71" t="s">
        <v>202</v>
      </c>
      <c r="E23" s="71" t="s">
        <v>205</v>
      </c>
      <c r="F23" s="88" t="s">
        <v>203</v>
      </c>
      <c r="G23" s="71" t="s">
        <v>199</v>
      </c>
      <c r="H23" s="88" t="s">
        <v>199</v>
      </c>
      <c r="I23" s="89" t="s">
        <v>204</v>
      </c>
      <c r="J23" s="69" t="s">
        <v>202</v>
      </c>
      <c r="K23" s="69" t="s">
        <v>205</v>
      </c>
      <c r="L23" s="69" t="s">
        <v>203</v>
      </c>
      <c r="M23" s="69" t="s">
        <v>199</v>
      </c>
      <c r="N23" s="93" t="s">
        <v>199</v>
      </c>
      <c r="P23" s="45" t="str">
        <f t="shared" si="0"/>
        <v>E08-8b-5b</v>
      </c>
      <c r="Q23" s="45" t="str">
        <f t="shared" si="0"/>
        <v>D08-8b-5b</v>
      </c>
      <c r="S23" s="92" t="s">
        <v>102</v>
      </c>
      <c r="T23" s="91" t="s">
        <v>109</v>
      </c>
    </row>
    <row r="24" spans="2:20" hidden="1">
      <c r="B24" s="60" t="s">
        <v>5</v>
      </c>
      <c r="C24" s="67" t="s">
        <v>206</v>
      </c>
      <c r="D24" s="71" t="s">
        <v>204</v>
      </c>
      <c r="E24" s="71" t="s">
        <v>207</v>
      </c>
      <c r="F24" s="88" t="s">
        <v>205</v>
      </c>
      <c r="G24" s="71" t="s">
        <v>199</v>
      </c>
      <c r="H24" s="88" t="s">
        <v>199</v>
      </c>
      <c r="I24" s="89" t="s">
        <v>206</v>
      </c>
      <c r="J24" s="69" t="s">
        <v>204</v>
      </c>
      <c r="K24" s="69" t="s">
        <v>207</v>
      </c>
      <c r="L24" s="69" t="s">
        <v>205</v>
      </c>
      <c r="M24" s="69" t="s">
        <v>199</v>
      </c>
      <c r="N24" s="93" t="s">
        <v>199</v>
      </c>
      <c r="P24" s="45" t="str">
        <f t="shared" si="0"/>
        <v>F08-8b-5b</v>
      </c>
      <c r="Q24" s="45" t="str">
        <f t="shared" si="0"/>
        <v>E08-8b-5b</v>
      </c>
      <c r="S24" s="92" t="s">
        <v>103</v>
      </c>
      <c r="T24" s="91" t="s">
        <v>110</v>
      </c>
    </row>
    <row r="25" spans="2:20" hidden="1">
      <c r="B25" s="60" t="s">
        <v>6</v>
      </c>
      <c r="C25" s="67" t="s">
        <v>208</v>
      </c>
      <c r="D25" s="71" t="s">
        <v>206</v>
      </c>
      <c r="E25" s="71" t="s">
        <v>209</v>
      </c>
      <c r="F25" s="88" t="s">
        <v>207</v>
      </c>
      <c r="G25" s="71" t="s">
        <v>199</v>
      </c>
      <c r="H25" s="88" t="s">
        <v>199</v>
      </c>
      <c r="I25" s="89" t="s">
        <v>208</v>
      </c>
      <c r="J25" s="69" t="s">
        <v>206</v>
      </c>
      <c r="K25" s="69" t="s">
        <v>209</v>
      </c>
      <c r="L25" s="69" t="s">
        <v>207</v>
      </c>
      <c r="M25" s="69" t="s">
        <v>199</v>
      </c>
      <c r="N25" s="93" t="s">
        <v>199</v>
      </c>
      <c r="P25" s="45" t="str">
        <f t="shared" si="0"/>
        <v>G08-8b-5b</v>
      </c>
      <c r="Q25" s="45" t="str">
        <f t="shared" si="0"/>
        <v>F08-8b-5b</v>
      </c>
      <c r="S25" s="92" t="s">
        <v>104</v>
      </c>
      <c r="T25" s="91" t="s">
        <v>111</v>
      </c>
    </row>
    <row r="26" spans="2:20" hidden="1">
      <c r="B26" s="60" t="s">
        <v>8</v>
      </c>
      <c r="C26" s="67" t="s">
        <v>210</v>
      </c>
      <c r="D26" s="71" t="s">
        <v>208</v>
      </c>
      <c r="E26" s="71" t="s">
        <v>211</v>
      </c>
      <c r="F26" s="88" t="s">
        <v>209</v>
      </c>
      <c r="G26" s="71" t="s">
        <v>199</v>
      </c>
      <c r="H26" s="88" t="s">
        <v>199</v>
      </c>
      <c r="I26" s="89" t="s">
        <v>210</v>
      </c>
      <c r="J26" s="69" t="s">
        <v>208</v>
      </c>
      <c r="K26" s="69" t="s">
        <v>211</v>
      </c>
      <c r="L26" s="69" t="s">
        <v>209</v>
      </c>
      <c r="M26" s="69" t="s">
        <v>199</v>
      </c>
      <c r="N26" s="93" t="s">
        <v>199</v>
      </c>
      <c r="P26" s="45" t="str">
        <f t="shared" si="0"/>
        <v>H08-8b-5b</v>
      </c>
      <c r="Q26" s="45" t="str">
        <f t="shared" si="0"/>
        <v>Positive Control-8b-5b</v>
      </c>
      <c r="S26" s="92" t="s">
        <v>105</v>
      </c>
      <c r="T26" s="91" t="s">
        <v>112</v>
      </c>
    </row>
    <row r="27" spans="2:20" ht="16" hidden="1" thickBot="1">
      <c r="B27" s="73" t="s">
        <v>9</v>
      </c>
      <c r="C27" s="74" t="s">
        <v>212</v>
      </c>
      <c r="D27" s="75" t="s">
        <v>213</v>
      </c>
      <c r="E27" s="75" t="s">
        <v>214</v>
      </c>
      <c r="F27" s="94" t="s">
        <v>215</v>
      </c>
      <c r="G27" s="75" t="s">
        <v>199</v>
      </c>
      <c r="H27" s="94" t="s">
        <v>115</v>
      </c>
      <c r="I27" s="95" t="s">
        <v>212</v>
      </c>
      <c r="J27" s="77" t="s">
        <v>213</v>
      </c>
      <c r="K27" s="76" t="s">
        <v>214</v>
      </c>
      <c r="L27" s="77" t="s">
        <v>215</v>
      </c>
      <c r="M27" s="76" t="s">
        <v>199</v>
      </c>
      <c r="N27" s="96" t="s">
        <v>115</v>
      </c>
      <c r="P27" s="45" t="str">
        <f t="shared" si="0"/>
        <v>-5b</v>
      </c>
      <c r="Q27" s="45" t="str">
        <f t="shared" si="0"/>
        <v>-5b</v>
      </c>
      <c r="S27" s="97" t="s">
        <v>106</v>
      </c>
      <c r="T27" s="96" t="s">
        <v>115</v>
      </c>
    </row>
    <row r="28" spans="2:20" ht="16" thickBot="1"/>
    <row r="29" spans="2:20" ht="16" thickBot="1">
      <c r="B29" s="98"/>
      <c r="C29" s="99" t="s">
        <v>216</v>
      </c>
      <c r="D29" s="100"/>
      <c r="E29" s="101"/>
      <c r="F29" s="102"/>
      <c r="G29" s="102"/>
      <c r="H29" s="183"/>
      <c r="I29" s="183"/>
      <c r="J29" s="102"/>
      <c r="K29" s="102"/>
      <c r="L29" s="102"/>
      <c r="M29" s="102"/>
      <c r="N29" s="102"/>
    </row>
    <row r="30" spans="2:20">
      <c r="B30" s="57"/>
      <c r="C30" s="103" t="s">
        <v>10</v>
      </c>
      <c r="D30" s="104">
        <v>34</v>
      </c>
      <c r="E30" s="105"/>
      <c r="F30" s="106"/>
      <c r="G30" s="106"/>
      <c r="H30" s="181"/>
      <c r="I30" s="181"/>
      <c r="J30" s="106"/>
      <c r="K30" s="106"/>
      <c r="L30" s="106"/>
      <c r="M30" s="106"/>
      <c r="N30" s="106"/>
    </row>
    <row r="31" spans="2:20">
      <c r="B31" s="107" t="s">
        <v>11</v>
      </c>
      <c r="C31" s="108">
        <v>5</v>
      </c>
      <c r="D31" s="104">
        <f>(C31*$D$30) * 1.1</f>
        <v>187.00000000000003</v>
      </c>
      <c r="E31" s="105"/>
      <c r="F31" s="106"/>
      <c r="G31" s="106"/>
      <c r="H31" s="181"/>
      <c r="I31" s="181"/>
      <c r="J31" s="106"/>
      <c r="K31" s="106"/>
      <c r="L31" s="106"/>
      <c r="M31" s="106"/>
      <c r="N31" s="106"/>
    </row>
    <row r="32" spans="2:20">
      <c r="B32" s="107" t="s">
        <v>12</v>
      </c>
      <c r="C32" s="108">
        <v>2</v>
      </c>
      <c r="D32" s="104">
        <f>(C32*$D$30) * 1.1</f>
        <v>74.800000000000011</v>
      </c>
      <c r="E32" s="105"/>
      <c r="F32" s="106"/>
      <c r="G32" s="106"/>
      <c r="H32" s="180"/>
      <c r="I32" s="180"/>
      <c r="J32" s="106"/>
      <c r="K32" s="106"/>
      <c r="L32" s="106"/>
      <c r="M32" s="106"/>
      <c r="N32" s="106"/>
    </row>
    <row r="33" spans="2:14">
      <c r="B33" s="107" t="s">
        <v>13</v>
      </c>
      <c r="C33" s="108">
        <v>1</v>
      </c>
      <c r="D33" s="104">
        <f>(C33*$D$30) * 1.1</f>
        <v>37.400000000000006</v>
      </c>
      <c r="E33" s="105"/>
      <c r="F33" s="106"/>
      <c r="G33" s="106"/>
      <c r="H33" s="181"/>
      <c r="I33" s="181"/>
      <c r="J33" s="106"/>
      <c r="K33" s="106"/>
      <c r="L33" s="102"/>
      <c r="M33" s="102"/>
      <c r="N33" s="102"/>
    </row>
    <row r="34" spans="2:14">
      <c r="B34" s="107" t="s">
        <v>14</v>
      </c>
      <c r="C34" s="108">
        <v>2</v>
      </c>
      <c r="D34" s="104">
        <f>(C34*$D$30) * 1.1</f>
        <v>74.800000000000011</v>
      </c>
      <c r="E34" s="105"/>
      <c r="F34" s="106"/>
      <c r="G34" s="106"/>
      <c r="H34" s="106"/>
      <c r="I34" s="106"/>
      <c r="J34" s="106"/>
      <c r="K34" s="106"/>
      <c r="L34" s="102"/>
      <c r="M34" s="102"/>
      <c r="N34" s="102"/>
    </row>
    <row r="35" spans="2:14">
      <c r="B35" s="107" t="s">
        <v>15</v>
      </c>
      <c r="C35" s="108">
        <v>5</v>
      </c>
      <c r="D35" s="104">
        <f>(C35*$D$30) * 1.1</f>
        <v>187.00000000000003</v>
      </c>
      <c r="E35" s="105"/>
      <c r="F35" s="106"/>
      <c r="G35" s="106"/>
      <c r="H35" s="106"/>
      <c r="I35" s="106"/>
      <c r="J35" s="106"/>
      <c r="K35" s="106"/>
      <c r="L35" s="102"/>
      <c r="M35" s="102"/>
      <c r="N35" s="102"/>
    </row>
    <row r="36" spans="2:14">
      <c r="B36" s="107" t="s">
        <v>17</v>
      </c>
      <c r="C36" s="108">
        <v>5</v>
      </c>
      <c r="D36" s="109"/>
      <c r="E36" s="105"/>
      <c r="F36" s="106"/>
      <c r="G36" s="106"/>
      <c r="H36" s="106"/>
      <c r="I36" s="106"/>
      <c r="J36" s="106"/>
      <c r="K36" s="106"/>
      <c r="L36" s="102"/>
      <c r="M36" s="102"/>
      <c r="N36" s="102"/>
    </row>
    <row r="37" spans="2:14" ht="16" thickBot="1">
      <c r="B37" s="110" t="s">
        <v>16</v>
      </c>
      <c r="C37" s="111">
        <v>20</v>
      </c>
      <c r="D37" s="112">
        <f>SUM(D31:D35)</f>
        <v>561.00000000000011</v>
      </c>
      <c r="E37" s="113">
        <f>(D37/8) * 0.95</f>
        <v>66.618750000000006</v>
      </c>
      <c r="F37" s="106"/>
      <c r="G37" s="106"/>
      <c r="H37" s="106"/>
      <c r="I37" s="106"/>
      <c r="J37" s="106"/>
      <c r="K37" s="106"/>
      <c r="L37" s="102"/>
      <c r="M37" s="102"/>
      <c r="N37" s="10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74" workbookViewId="0">
      <selection activeCell="B139" sqref="B139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D23B242E-9E9C-4FED-87EA-27EF6E313BC5}"/>
</file>

<file path=customXml/itemProps2.xml><?xml version="1.0" encoding="utf-8"?>
<ds:datastoreItem xmlns:ds="http://schemas.openxmlformats.org/officeDocument/2006/customXml" ds:itemID="{16092F22-7412-4BB8-98A2-DEB3C12C2019}"/>
</file>

<file path=customXml/itemProps3.xml><?xml version="1.0" encoding="utf-8"?>
<ds:datastoreItem xmlns:ds="http://schemas.openxmlformats.org/officeDocument/2006/customXml" ds:itemID="{72E4E76E-EF7B-4DB4-9EE3-2E4214D9351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Results</vt:lpstr>
      <vt:lpstr>Variant ddPCR data</vt:lpstr>
      <vt:lpstr>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2021-08-13T21:24:32Z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